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2016" sheetId="1" r:id="rId1"/>
    <sheet name="MOUVEMENTS" sheetId="2" r:id="rId2"/>
    <sheet name="CAISSE" sheetId="3" r:id="rId3"/>
    <sheet name="BANQUE" sheetId="4" r:id="rId4"/>
    <sheet name="2017" sheetId="5" r:id="rId5"/>
  </sheets>
  <definedNames>
    <definedName name="_xlnm.Print_Area" localSheetId="0">'2016'!$B$1:$F$23</definedName>
    <definedName name="_xlnm.Print_Area" localSheetId="3">'BANQUE'!$A$1:$F$66</definedName>
    <definedName name="_xlnm.Print_Area" localSheetId="2">'CAISSE'!$A$2:$E$44</definedName>
    <definedName name="_xlnm.Print_Area" localSheetId="1">'MOUVEMENTS'!$A$1:$E$27</definedName>
  </definedNames>
  <calcPr fullCalcOnLoad="1"/>
</workbook>
</file>

<file path=xl/sharedStrings.xml><?xml version="1.0" encoding="utf-8"?>
<sst xmlns="http://schemas.openxmlformats.org/spreadsheetml/2006/main" count="157" uniqueCount="110">
  <si>
    <t>cotisations</t>
  </si>
  <si>
    <t>divers</t>
  </si>
  <si>
    <t>2016    POSITION CAISSE</t>
  </si>
  <si>
    <t>2017 MOUVEMENTS</t>
  </si>
  <si>
    <t>Dates</t>
  </si>
  <si>
    <t>sorties</t>
  </si>
  <si>
    <t>entrées</t>
  </si>
  <si>
    <t>Objet</t>
  </si>
  <si>
    <t>Chariot manutention</t>
  </si>
  <si>
    <t>Galette Village</t>
  </si>
  <si>
    <t>objet</t>
  </si>
  <si>
    <t>solde</t>
  </si>
  <si>
    <t>agios</t>
  </si>
  <si>
    <t>REMISE CH</t>
  </si>
  <si>
    <t>FRAIS  DE COMPTE</t>
  </si>
  <si>
    <t xml:space="preserve"> huile:savon</t>
  </si>
  <si>
    <t>thès/tisanes</t>
  </si>
  <si>
    <t>dates</t>
  </si>
  <si>
    <t>DEPOT ESPECES</t>
  </si>
  <si>
    <t>CH 2611311 Pot au village</t>
  </si>
  <si>
    <t>CH 2611313 N.Rolland encre</t>
  </si>
  <si>
    <t>CH 2611315 SCOOPTI</t>
  </si>
  <si>
    <t>CH 2611316 SCOOPTI</t>
  </si>
  <si>
    <t>CH 2611318 Andine</t>
  </si>
  <si>
    <t>CH 2611316 dégustation</t>
  </si>
  <si>
    <t>CH 2611320 remb fromages dégus</t>
  </si>
  <si>
    <t>CH 2611321fromages dégustation</t>
  </si>
  <si>
    <t xml:space="preserve">CH 2611322 Fournil petits fours </t>
  </si>
  <si>
    <t>CH 2611328 av pommes Simone</t>
  </si>
  <si>
    <t>CH 26113 fournitures E.Deligny</t>
  </si>
  <si>
    <t>solde au 31/10/2015</t>
  </si>
  <si>
    <t xml:space="preserve"> POSITION BANQUE DU 31/10/2015 AU 31/12/2016</t>
  </si>
  <si>
    <t>SCOOPTI</t>
  </si>
  <si>
    <t>CH 2611324 SCOPTI fac 160901074</t>
  </si>
  <si>
    <t>ANDINE</t>
  </si>
  <si>
    <t xml:space="preserve">CH 2611325 Andine </t>
  </si>
  <si>
    <t>CH 2611312 gallette  village</t>
  </si>
  <si>
    <t>CH INITIATIVE POMMES</t>
  </si>
  <si>
    <t>CH 2611317 Pain dégustation</t>
  </si>
  <si>
    <t>adhérents</t>
  </si>
  <si>
    <t>Village</t>
  </si>
  <si>
    <t>Agnettes</t>
  </si>
  <si>
    <t xml:space="preserve">(adhésions de </t>
  </si>
  <si>
    <t>l'automne 2015)</t>
  </si>
  <si>
    <t>entrées espèces</t>
  </si>
  <si>
    <t>Achat nappes et divers ménage</t>
  </si>
  <si>
    <t>Achat jus d'orange</t>
  </si>
  <si>
    <t>fev/mars</t>
  </si>
  <si>
    <t>nov/déc</t>
  </si>
  <si>
    <t>avril</t>
  </si>
  <si>
    <t>mai</t>
  </si>
  <si>
    <t>juin/sept</t>
  </si>
  <si>
    <t>remise espèces à loa Banque</t>
  </si>
  <si>
    <t>remise espèces à la Banque</t>
  </si>
  <si>
    <t>oct</t>
  </si>
  <si>
    <t>nov</t>
  </si>
  <si>
    <t>achat ramette</t>
  </si>
  <si>
    <t>petites pièces</t>
  </si>
  <si>
    <t>fev</t>
  </si>
  <si>
    <t>entrées village</t>
  </si>
  <si>
    <t>entrées Agnettes</t>
  </si>
  <si>
    <t>réceptions</t>
  </si>
  <si>
    <t>achats</t>
  </si>
  <si>
    <t>RECEPTIONS</t>
  </si>
  <si>
    <t>FOURNITURES</t>
  </si>
  <si>
    <t>FRAIS BANCAIRES</t>
  </si>
  <si>
    <t>RECETTES</t>
  </si>
  <si>
    <t>DEPENSES</t>
  </si>
  <si>
    <t>Adhésions</t>
  </si>
  <si>
    <t>Vente Andine</t>
  </si>
  <si>
    <t>Divers</t>
  </si>
  <si>
    <t>Scop TI</t>
  </si>
  <si>
    <t>Vente ScopTI</t>
  </si>
  <si>
    <t>Frais Banc.</t>
  </si>
  <si>
    <t>Andine</t>
  </si>
  <si>
    <t>Réceptions</t>
  </si>
  <si>
    <t>Frounitures</t>
  </si>
  <si>
    <t>DATES</t>
  </si>
  <si>
    <t>Ventes Andine</t>
  </si>
  <si>
    <t>Ventes Scop TI</t>
  </si>
  <si>
    <t>Frais Banque</t>
  </si>
  <si>
    <t>Fournitures diverses</t>
  </si>
  <si>
    <t>Remboursement sur paniers</t>
  </si>
  <si>
    <t>Avance sur panier</t>
  </si>
  <si>
    <t>Remboursement sur pommes</t>
  </si>
  <si>
    <t>Avance sur pommes</t>
  </si>
  <si>
    <t>AVANCE PANIER</t>
  </si>
  <si>
    <t>AVANCE POMMES</t>
  </si>
  <si>
    <t>TOTAL</t>
  </si>
  <si>
    <t xml:space="preserve">DEPENSES </t>
  </si>
  <si>
    <t>Disponible</t>
  </si>
  <si>
    <t>Solde de Caisse 31/12/16</t>
  </si>
  <si>
    <t>Solde de Banque 31/12/16</t>
  </si>
  <si>
    <t>Solde de Caisse 1/11/15</t>
  </si>
  <si>
    <t>Solde de Banque 1/11/15</t>
  </si>
  <si>
    <t>Contôle</t>
  </si>
  <si>
    <t>SC</t>
  </si>
  <si>
    <t>AN</t>
  </si>
  <si>
    <t>AG</t>
  </si>
  <si>
    <t>RE</t>
  </si>
  <si>
    <t>FOU</t>
  </si>
  <si>
    <t>CH 5597020 Boukachem/Avance</t>
  </si>
  <si>
    <t>Adhésions fin 2015</t>
  </si>
  <si>
    <t>Adhésions 2016</t>
  </si>
  <si>
    <t>INITIATIVE POMMES</t>
  </si>
  <si>
    <t>DEGUSTATIONS</t>
  </si>
  <si>
    <t>CH 2611327  caisses pommes</t>
  </si>
  <si>
    <t>Initiatives Pommes</t>
  </si>
  <si>
    <t>Frais de Dégustation</t>
  </si>
  <si>
    <t>Frais réception (Galettes&amp;pots)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</si>
</sst>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/d/yyyy"/>
    <numFmt numFmtId="173" formatCode="#,##0.00\ _€"/>
    <numFmt numFmtId="174" formatCode="dd/mm/yy"/>
    <numFmt numFmtId="175" formatCode="mmm\-yyyy"/>
    <numFmt numFmtId="176" formatCode="d/m"/>
    <numFmt numFmtId="177" formatCode="d\-mmm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 style="thin"/>
      <bottom style="hair"/>
    </border>
    <border>
      <left style="thin"/>
      <right style="thick"/>
      <top style="thin"/>
      <bottom style="hair"/>
    </border>
    <border>
      <left style="thick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 style="hair"/>
    </border>
    <border>
      <left style="double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hair"/>
      <bottom style="thick"/>
    </border>
    <border>
      <left style="thin"/>
      <right style="double"/>
      <top style="hair"/>
      <bottom style="thick"/>
    </border>
    <border>
      <left style="double"/>
      <right style="thin"/>
      <top style="hair"/>
      <bottom style="thick"/>
    </border>
    <border>
      <left style="thin"/>
      <right style="thick"/>
      <top style="hair"/>
      <bottom style="thick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ck"/>
    </border>
    <border>
      <left style="thick"/>
      <right style="thin"/>
      <top>
        <color indexed="63"/>
      </top>
      <bottom style="hair"/>
    </border>
    <border>
      <left style="thick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7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177" fontId="0" fillId="0" borderId="0" xfId="0" applyNumberFormat="1" applyBorder="1" applyAlignment="1">
      <alignment/>
    </xf>
    <xf numFmtId="174" fontId="0" fillId="0" borderId="0" xfId="0" applyNumberFormat="1" applyBorder="1" applyAlignment="1">
      <alignment/>
    </xf>
    <xf numFmtId="17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2" fillId="0" borderId="15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 horizontal="right"/>
    </xf>
    <xf numFmtId="4" fontId="2" fillId="0" borderId="16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right"/>
    </xf>
    <xf numFmtId="0" fontId="2" fillId="0" borderId="15" xfId="0" applyFont="1" applyBorder="1" applyAlignment="1">
      <alignment horizontal="left"/>
    </xf>
    <xf numFmtId="4" fontId="2" fillId="0" borderId="16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177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4" fontId="0" fillId="0" borderId="15" xfId="0" applyNumberFormat="1" applyBorder="1" applyAlignment="1">
      <alignment horizontal="right"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4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4" fontId="0" fillId="0" borderId="22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14" fontId="0" fillId="0" borderId="15" xfId="0" applyNumberFormat="1" applyBorder="1" applyAlignment="1">
      <alignment/>
    </xf>
    <xf numFmtId="174" fontId="0" fillId="0" borderId="14" xfId="0" applyNumberFormat="1" applyBorder="1" applyAlignment="1">
      <alignment/>
    </xf>
    <xf numFmtId="174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/>
    </xf>
    <xf numFmtId="4" fontId="0" fillId="0" borderId="26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0" fillId="0" borderId="27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174" fontId="1" fillId="0" borderId="14" xfId="0" applyNumberFormat="1" applyFont="1" applyBorder="1" applyAlignment="1">
      <alignment horizontal="center"/>
    </xf>
    <xf numFmtId="174" fontId="0" fillId="0" borderId="19" xfId="0" applyNumberFormat="1" applyBorder="1" applyAlignment="1">
      <alignment/>
    </xf>
    <xf numFmtId="0" fontId="0" fillId="0" borderId="28" xfId="0" applyBorder="1" applyAlignment="1">
      <alignment/>
    </xf>
    <xf numFmtId="4" fontId="0" fillId="0" borderId="28" xfId="0" applyNumberFormat="1" applyBorder="1" applyAlignment="1">
      <alignment/>
    </xf>
    <xf numFmtId="177" fontId="0" fillId="0" borderId="14" xfId="0" applyNumberFormat="1" applyBorder="1" applyAlignment="1">
      <alignment horizontal="center"/>
    </xf>
    <xf numFmtId="177" fontId="1" fillId="0" borderId="29" xfId="0" applyNumberFormat="1" applyFont="1" applyBorder="1" applyAlignment="1">
      <alignment horizontal="center"/>
    </xf>
    <xf numFmtId="14" fontId="1" fillId="0" borderId="30" xfId="0" applyNumberFormat="1" applyFont="1" applyBorder="1" applyAlignment="1">
      <alignment horizontal="center"/>
    </xf>
    <xf numFmtId="4" fontId="1" fillId="0" borderId="30" xfId="0" applyNumberFormat="1" applyFont="1" applyBorder="1" applyAlignment="1">
      <alignment horizontal="center"/>
    </xf>
    <xf numFmtId="4" fontId="1" fillId="0" borderId="31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20" xfId="0" applyNumberFormat="1" applyFont="1" applyBorder="1" applyAlignment="1">
      <alignment/>
    </xf>
    <xf numFmtId="4" fontId="0" fillId="0" borderId="14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0" fontId="0" fillId="0" borderId="27" xfId="0" applyNumberFormat="1" applyBorder="1" applyAlignment="1">
      <alignment/>
    </xf>
    <xf numFmtId="4" fontId="0" fillId="0" borderId="36" xfId="0" applyNumberFormat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4" fontId="4" fillId="0" borderId="1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0" fillId="0" borderId="62" xfId="0" applyNumberFormat="1" applyBorder="1" applyAlignment="1">
      <alignment/>
    </xf>
    <xf numFmtId="4" fontId="0" fillId="0" borderId="63" xfId="0" applyNumberFormat="1" applyBorder="1" applyAlignment="1">
      <alignment/>
    </xf>
    <xf numFmtId="177" fontId="0" fillId="0" borderId="19" xfId="0" applyNumberFormat="1" applyBorder="1" applyAlignment="1">
      <alignment/>
    </xf>
    <xf numFmtId="4" fontId="0" fillId="0" borderId="28" xfId="0" applyNumberFormat="1" applyBorder="1" applyAlignment="1">
      <alignment horizontal="right"/>
    </xf>
    <xf numFmtId="0" fontId="1" fillId="0" borderId="19" xfId="0" applyFont="1" applyBorder="1" applyAlignment="1">
      <alignment horizontal="right"/>
    </xf>
    <xf numFmtId="4" fontId="1" fillId="0" borderId="64" xfId="0" applyNumberFormat="1" applyFont="1" applyBorder="1" applyAlignment="1">
      <alignment/>
    </xf>
    <xf numFmtId="0" fontId="1" fillId="0" borderId="17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0" fillId="33" borderId="0" xfId="0" applyFill="1" applyAlignment="1">
      <alignment/>
    </xf>
    <xf numFmtId="4" fontId="0" fillId="0" borderId="65" xfId="0" applyNumberFormat="1" applyBorder="1" applyAlignment="1">
      <alignment/>
    </xf>
    <xf numFmtId="4" fontId="0" fillId="0" borderId="66" xfId="0" applyNumberFormat="1" applyFont="1" applyBorder="1" applyAlignment="1">
      <alignment/>
    </xf>
    <xf numFmtId="4" fontId="6" fillId="0" borderId="66" xfId="0" applyNumberFormat="1" applyFont="1" applyBorder="1" applyAlignment="1">
      <alignment/>
    </xf>
    <xf numFmtId="4" fontId="0" fillId="33" borderId="65" xfId="0" applyNumberFormat="1" applyFont="1" applyFill="1" applyBorder="1" applyAlignment="1">
      <alignment/>
    </xf>
    <xf numFmtId="4" fontId="0" fillId="33" borderId="66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44" xfId="0" applyFont="1" applyBorder="1" applyAlignment="1">
      <alignment/>
    </xf>
    <xf numFmtId="0" fontId="0" fillId="33" borderId="67" xfId="0" applyFont="1" applyFill="1" applyBorder="1" applyAlignment="1">
      <alignment/>
    </xf>
    <xf numFmtId="0" fontId="0" fillId="33" borderId="44" xfId="0" applyFont="1" applyFill="1" applyBorder="1" applyAlignment="1">
      <alignment/>
    </xf>
    <xf numFmtId="0" fontId="0" fillId="33" borderId="68" xfId="0" applyFont="1" applyFill="1" applyBorder="1" applyAlignment="1">
      <alignment/>
    </xf>
    <xf numFmtId="4" fontId="6" fillId="33" borderId="69" xfId="0" applyNumberFormat="1" applyFont="1" applyFill="1" applyBorder="1" applyAlignment="1">
      <alignment/>
    </xf>
    <xf numFmtId="4" fontId="0" fillId="0" borderId="70" xfId="0" applyNumberFormat="1" applyBorder="1" applyAlignment="1">
      <alignment/>
    </xf>
    <xf numFmtId="4" fontId="0" fillId="0" borderId="71" xfId="0" applyNumberFormat="1" applyFont="1" applyBorder="1" applyAlignment="1">
      <alignment/>
    </xf>
    <xf numFmtId="4" fontId="0" fillId="33" borderId="70" xfId="0" applyNumberFormat="1" applyFont="1" applyFill="1" applyBorder="1" applyAlignment="1">
      <alignment/>
    </xf>
    <xf numFmtId="4" fontId="0" fillId="33" borderId="71" xfId="0" applyNumberFormat="1" applyFont="1" applyFill="1" applyBorder="1" applyAlignment="1">
      <alignment/>
    </xf>
    <xf numFmtId="4" fontId="0" fillId="33" borderId="72" xfId="0" applyNumberFormat="1" applyFont="1" applyFill="1" applyBorder="1" applyAlignment="1">
      <alignment/>
    </xf>
    <xf numFmtId="0" fontId="1" fillId="0" borderId="73" xfId="0" applyFont="1" applyBorder="1" applyAlignment="1">
      <alignment horizontal="center" vertical="center"/>
    </xf>
    <xf numFmtId="0" fontId="0" fillId="0" borderId="68" xfId="0" applyFont="1" applyBorder="1" applyAlignment="1">
      <alignment/>
    </xf>
    <xf numFmtId="4" fontId="0" fillId="0" borderId="69" xfId="0" applyNumberFormat="1" applyFont="1" applyBorder="1" applyAlignment="1">
      <alignment/>
    </xf>
    <xf numFmtId="4" fontId="0" fillId="0" borderId="72" xfId="0" applyNumberFormat="1" applyFont="1" applyBorder="1" applyAlignment="1">
      <alignment/>
    </xf>
    <xf numFmtId="4" fontId="0" fillId="0" borderId="57" xfId="0" applyNumberFormat="1" applyBorder="1" applyAlignment="1">
      <alignment/>
    </xf>
    <xf numFmtId="4" fontId="0" fillId="0" borderId="58" xfId="0" applyNumberFormat="1" applyFont="1" applyBorder="1" applyAlignment="1">
      <alignment/>
    </xf>
    <xf numFmtId="4" fontId="0" fillId="0" borderId="74" xfId="0" applyNumberFormat="1" applyFont="1" applyBorder="1" applyAlignment="1">
      <alignment/>
    </xf>
    <xf numFmtId="4" fontId="0" fillId="33" borderId="75" xfId="0" applyNumberFormat="1" applyFont="1" applyFill="1" applyBorder="1" applyAlignment="1">
      <alignment/>
    </xf>
    <xf numFmtId="0" fontId="0" fillId="0" borderId="27" xfId="0" applyFont="1" applyBorder="1" applyAlignment="1">
      <alignment/>
    </xf>
    <xf numFmtId="4" fontId="0" fillId="33" borderId="58" xfId="0" applyNumberFormat="1" applyFont="1" applyFill="1" applyBorder="1" applyAlignment="1">
      <alignment/>
    </xf>
    <xf numFmtId="4" fontId="0" fillId="33" borderId="74" xfId="0" applyNumberFormat="1" applyFont="1" applyFill="1" applyBorder="1" applyAlignment="1">
      <alignment/>
    </xf>
    <xf numFmtId="4" fontId="0" fillId="0" borderId="75" xfId="0" applyNumberFormat="1" applyBorder="1" applyAlignment="1">
      <alignment/>
    </xf>
    <xf numFmtId="4" fontId="6" fillId="0" borderId="58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4" fontId="1" fillId="0" borderId="77" xfId="0" applyNumberFormat="1" applyFont="1" applyBorder="1" applyAlignment="1">
      <alignment horizontal="center" vertical="center"/>
    </xf>
    <xf numFmtId="4" fontId="1" fillId="0" borderId="5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84" xfId="0" applyFont="1" applyBorder="1" applyAlignment="1">
      <alignment horizontal="center"/>
    </xf>
    <xf numFmtId="4" fontId="0" fillId="0" borderId="8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86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89" xfId="0" applyFont="1" applyBorder="1" applyAlignment="1">
      <alignment horizontal="center" vertical="center"/>
    </xf>
    <xf numFmtId="0" fontId="1" fillId="0" borderId="9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7"/>
  <sheetViews>
    <sheetView tabSelected="1" workbookViewId="0" topLeftCell="C1">
      <selection activeCell="J12" sqref="J12"/>
    </sheetView>
  </sheetViews>
  <sheetFormatPr defaultColWidth="11.421875" defaultRowHeight="12.75"/>
  <cols>
    <col min="2" max="2" width="44.00390625" style="0" customWidth="1"/>
    <col min="3" max="3" width="19.28125" style="3" customWidth="1"/>
    <col min="4" max="4" width="0.71875" style="3" customWidth="1"/>
    <col min="5" max="5" width="43.57421875" style="3" customWidth="1"/>
    <col min="6" max="6" width="19.421875" style="3" customWidth="1"/>
  </cols>
  <sheetData>
    <row r="3" spans="2:6" ht="29.25" customHeight="1">
      <c r="B3" s="139" t="s">
        <v>66</v>
      </c>
      <c r="C3" s="140"/>
      <c r="D3" s="124"/>
      <c r="E3" s="141" t="s">
        <v>67</v>
      </c>
      <c r="F3" s="142"/>
    </row>
    <row r="4" spans="2:6" ht="19.5" customHeight="1">
      <c r="B4" s="73"/>
      <c r="C4" s="108"/>
      <c r="D4" s="119"/>
      <c r="E4" s="128"/>
      <c r="F4" s="135"/>
    </row>
    <row r="5" spans="2:8" ht="19.5" customHeight="1">
      <c r="B5" s="114" t="s">
        <v>102</v>
      </c>
      <c r="C5" s="109">
        <v>710</v>
      </c>
      <c r="D5" s="120"/>
      <c r="E5" s="129" t="s">
        <v>74</v>
      </c>
      <c r="F5" s="129">
        <v>1174.17</v>
      </c>
      <c r="H5" s="3"/>
    </row>
    <row r="6" spans="2:8" ht="19.5" customHeight="1">
      <c r="B6" s="114" t="s">
        <v>103</v>
      </c>
      <c r="C6" s="109">
        <v>1250</v>
      </c>
      <c r="D6" s="120"/>
      <c r="E6" s="129" t="s">
        <v>71</v>
      </c>
      <c r="F6" s="129">
        <v>2333.55</v>
      </c>
      <c r="H6" s="3"/>
    </row>
    <row r="7" spans="2:9" ht="19.5" customHeight="1">
      <c r="B7" s="114" t="s">
        <v>78</v>
      </c>
      <c r="C7" s="109">
        <v>828.49</v>
      </c>
      <c r="D7" s="120"/>
      <c r="E7" s="129" t="s">
        <v>107</v>
      </c>
      <c r="F7" s="129">
        <v>150</v>
      </c>
      <c r="H7" s="3"/>
      <c r="I7" s="113"/>
    </row>
    <row r="8" spans="2:8" ht="19.5" customHeight="1">
      <c r="B8" s="114" t="s">
        <v>79</v>
      </c>
      <c r="C8" s="109">
        <v>2250.16</v>
      </c>
      <c r="D8" s="120"/>
      <c r="E8" s="129" t="s">
        <v>108</v>
      </c>
      <c r="F8" s="129">
        <v>192.2</v>
      </c>
      <c r="H8" s="3"/>
    </row>
    <row r="9" spans="2:8" ht="19.5" customHeight="1">
      <c r="B9" s="114" t="s">
        <v>70</v>
      </c>
      <c r="C9" s="109">
        <v>6.9</v>
      </c>
      <c r="D9" s="120"/>
      <c r="E9" s="129" t="s">
        <v>109</v>
      </c>
      <c r="F9" s="129">
        <v>153.13</v>
      </c>
      <c r="H9" s="3"/>
    </row>
    <row r="10" spans="2:8" ht="19.5" customHeight="1">
      <c r="B10" s="114"/>
      <c r="C10" s="109"/>
      <c r="D10" s="120"/>
      <c r="E10" s="129" t="s">
        <v>81</v>
      </c>
      <c r="F10" s="129">
        <v>126.85</v>
      </c>
      <c r="H10" s="3"/>
    </row>
    <row r="11" spans="2:6" ht="19.5" customHeight="1">
      <c r="B11" s="114"/>
      <c r="C11" s="109"/>
      <c r="D11" s="120"/>
      <c r="E11" s="129" t="s">
        <v>80</v>
      </c>
      <c r="F11" s="129">
        <v>50.81</v>
      </c>
    </row>
    <row r="12" spans="2:8" ht="19.5" customHeight="1">
      <c r="B12" s="114" t="s">
        <v>82</v>
      </c>
      <c r="C12" s="109">
        <v>110</v>
      </c>
      <c r="D12" s="120"/>
      <c r="E12" s="129" t="s">
        <v>83</v>
      </c>
      <c r="F12" s="129">
        <v>110</v>
      </c>
      <c r="H12" s="3"/>
    </row>
    <row r="13" spans="2:8" ht="19.5" customHeight="1">
      <c r="B13" s="114" t="s">
        <v>84</v>
      </c>
      <c r="C13" s="109">
        <v>36</v>
      </c>
      <c r="D13" s="120"/>
      <c r="E13" s="129" t="s">
        <v>85</v>
      </c>
      <c r="F13" s="129">
        <v>36</v>
      </c>
      <c r="H13" s="3"/>
    </row>
    <row r="14" spans="2:8" ht="19.5" customHeight="1">
      <c r="B14" s="114"/>
      <c r="C14" s="109"/>
      <c r="D14" s="120"/>
      <c r="E14" s="129"/>
      <c r="F14" s="129"/>
      <c r="H14" s="107"/>
    </row>
    <row r="15" spans="2:8" ht="19.5" customHeight="1">
      <c r="B15" s="114"/>
      <c r="C15" s="110">
        <f>SUM(C5:C13)</f>
        <v>5191.549999999999</v>
      </c>
      <c r="D15" s="120"/>
      <c r="E15" s="129"/>
      <c r="F15" s="136">
        <f>SUM(F5:F14)</f>
        <v>4326.710000000001</v>
      </c>
      <c r="H15" s="3"/>
    </row>
    <row r="16" spans="2:6" ht="19.5" customHeight="1">
      <c r="B16" s="125"/>
      <c r="C16" s="126"/>
      <c r="D16" s="127"/>
      <c r="E16" s="130"/>
      <c r="F16" s="130"/>
    </row>
    <row r="17" spans="2:6" ht="19.5" customHeight="1">
      <c r="B17" s="115" t="s">
        <v>93</v>
      </c>
      <c r="C17" s="111">
        <v>24.8</v>
      </c>
      <c r="D17" s="121"/>
      <c r="E17" s="131"/>
      <c r="F17" s="131"/>
    </row>
    <row r="18" spans="2:6" ht="19.5" customHeight="1">
      <c r="B18" s="116" t="s">
        <v>94</v>
      </c>
      <c r="C18" s="112">
        <v>327.14</v>
      </c>
      <c r="D18" s="122"/>
      <c r="E18" s="132"/>
      <c r="F18" s="137"/>
    </row>
    <row r="19" spans="2:6" ht="19.5" customHeight="1">
      <c r="B19" s="116"/>
      <c r="C19" s="112"/>
      <c r="D19" s="122"/>
      <c r="E19" s="132"/>
      <c r="F19" s="137"/>
    </row>
    <row r="20" spans="2:6" ht="19.5" customHeight="1">
      <c r="B20" s="116" t="s">
        <v>91</v>
      </c>
      <c r="C20" s="112">
        <v>314.25</v>
      </c>
      <c r="D20" s="122"/>
      <c r="E20" s="132"/>
      <c r="F20" s="138"/>
    </row>
    <row r="21" spans="2:7" ht="19.5" customHeight="1">
      <c r="B21" s="116" t="s">
        <v>92</v>
      </c>
      <c r="C21" s="112">
        <v>902.53</v>
      </c>
      <c r="D21" s="122"/>
      <c r="E21" s="133"/>
      <c r="F21" s="133"/>
      <c r="G21" s="3"/>
    </row>
    <row r="22" spans="2:6" ht="19.5" customHeight="1">
      <c r="B22" s="116"/>
      <c r="C22" s="112"/>
      <c r="D22" s="122"/>
      <c r="E22" s="133"/>
      <c r="F22" s="133"/>
    </row>
    <row r="23" spans="2:6" ht="19.5" customHeight="1">
      <c r="B23" s="117" t="s">
        <v>90</v>
      </c>
      <c r="C23" s="118">
        <f>SUM(C20:C22)</f>
        <v>1216.78</v>
      </c>
      <c r="D23" s="123"/>
      <c r="E23" s="134"/>
      <c r="F23" s="134"/>
    </row>
    <row r="24" ht="16.5" customHeight="1"/>
    <row r="25" ht="16.5" customHeight="1"/>
    <row r="26" ht="16.5" customHeight="1"/>
    <row r="27" spans="2:5" ht="16.5" customHeight="1">
      <c r="B27" t="s">
        <v>95</v>
      </c>
      <c r="C27" s="3">
        <f>C17+C18+C15-F15</f>
        <v>1216.779999999998</v>
      </c>
      <c r="E27" s="3">
        <f>C27-C23</f>
        <v>-2.0463630789890885E-12</v>
      </c>
    </row>
  </sheetData>
  <sheetProtection/>
  <mergeCells count="2">
    <mergeCell ref="B3:C3"/>
    <mergeCell ref="E3:F3"/>
  </mergeCells>
  <printOptions/>
  <pageMargins left="1.14173228346456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&amp;L&amp;"Comic Sans MS,Gras"CONSOMM'ACTEURS
Gennevilliers&amp;C&amp;"Comic Sans MS,Gras"Exercice du
01/11/2015
au
31/12/2016</oddHeader>
    <oddFooter>&amp;R&amp;"Comic Sans MS,Gras"&amp;D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G19" sqref="G19"/>
    </sheetView>
  </sheetViews>
  <sheetFormatPr defaultColWidth="11.421875" defaultRowHeight="12.75"/>
  <cols>
    <col min="1" max="5" width="11.421875" style="3" customWidth="1"/>
    <col min="6" max="6" width="13.8515625" style="0" customWidth="1"/>
    <col min="7" max="7" width="13.57421875" style="0" customWidth="1"/>
  </cols>
  <sheetData>
    <row r="1" spans="1:7" ht="27.75" customHeight="1">
      <c r="A1" s="143" t="s">
        <v>66</v>
      </c>
      <c r="B1" s="144"/>
      <c r="C1" s="144"/>
      <c r="D1" s="144"/>
      <c r="E1" s="145"/>
      <c r="F1" s="1"/>
      <c r="G1" s="1"/>
    </row>
    <row r="2" spans="1:5" ht="15" customHeight="1">
      <c r="A2" s="64" t="s">
        <v>0</v>
      </c>
      <c r="B2" s="29" t="s">
        <v>15</v>
      </c>
      <c r="C2" s="29" t="s">
        <v>16</v>
      </c>
      <c r="D2" s="29" t="s">
        <v>1</v>
      </c>
      <c r="E2" s="31"/>
    </row>
    <row r="3" spans="1:5" ht="15" customHeight="1">
      <c r="A3" s="64">
        <v>10</v>
      </c>
      <c r="B3" s="29">
        <v>19.39</v>
      </c>
      <c r="C3" s="29">
        <v>15.1</v>
      </c>
      <c r="D3" s="29"/>
      <c r="E3" s="31"/>
    </row>
    <row r="4" spans="1:5" ht="15" customHeight="1">
      <c r="A4" s="64">
        <v>10</v>
      </c>
      <c r="B4" s="29">
        <v>36</v>
      </c>
      <c r="C4" s="29">
        <v>129.46</v>
      </c>
      <c r="D4" s="29"/>
      <c r="E4" s="31"/>
    </row>
    <row r="5" spans="1:5" ht="15" customHeight="1">
      <c r="A5" s="64">
        <v>500</v>
      </c>
      <c r="B5" s="29">
        <v>26</v>
      </c>
      <c r="C5" s="29">
        <v>47.6</v>
      </c>
      <c r="D5" s="29">
        <v>6.9</v>
      </c>
      <c r="E5" s="31"/>
    </row>
    <row r="6" spans="1:5" ht="15" customHeight="1">
      <c r="A6" s="64">
        <v>50</v>
      </c>
      <c r="B6" s="29">
        <v>23.5</v>
      </c>
      <c r="C6" s="29">
        <f>14+18.4+14.1+9.6+158</f>
        <v>214.1</v>
      </c>
      <c r="D6" s="29"/>
      <c r="E6" s="31"/>
    </row>
    <row r="7" spans="1:5" ht="15" customHeight="1">
      <c r="A7" s="64">
        <v>150</v>
      </c>
      <c r="B7" s="29">
        <v>73.5</v>
      </c>
      <c r="C7" s="29">
        <v>272.2</v>
      </c>
      <c r="D7" s="29"/>
      <c r="E7" s="31"/>
    </row>
    <row r="8" spans="1:5" ht="15" customHeight="1">
      <c r="A8" s="64">
        <v>10</v>
      </c>
      <c r="B8" s="29">
        <v>14.4</v>
      </c>
      <c r="C8" s="29">
        <v>239.8</v>
      </c>
      <c r="D8" s="29">
        <v>110</v>
      </c>
      <c r="E8" s="31"/>
    </row>
    <row r="9" spans="1:5" ht="15" customHeight="1">
      <c r="A9" s="64">
        <v>10</v>
      </c>
      <c r="B9" s="29">
        <v>33</v>
      </c>
      <c r="C9" s="29">
        <f>9.2+2.4+3.6+2</f>
        <v>17.2</v>
      </c>
      <c r="D9" s="29"/>
      <c r="E9" s="31"/>
    </row>
    <row r="10" spans="1:5" ht="15" customHeight="1">
      <c r="A10" s="64">
        <v>10</v>
      </c>
      <c r="B10" s="29">
        <v>12.7</v>
      </c>
      <c r="C10" s="29">
        <f>2.4+3.6</f>
        <v>6</v>
      </c>
      <c r="D10" s="29"/>
      <c r="E10" s="31"/>
    </row>
    <row r="11" spans="1:5" ht="15" customHeight="1">
      <c r="A11" s="64">
        <v>10</v>
      </c>
      <c r="B11" s="29"/>
      <c r="C11" s="29">
        <v>98.7</v>
      </c>
      <c r="D11" s="29"/>
      <c r="E11" s="31"/>
    </row>
    <row r="12" spans="1:5" ht="15" customHeight="1">
      <c r="A12" s="64">
        <v>110</v>
      </c>
      <c r="B12" s="29">
        <v>200</v>
      </c>
      <c r="C12" s="29">
        <v>400</v>
      </c>
      <c r="D12" s="29"/>
      <c r="E12" s="31"/>
    </row>
    <row r="13" spans="1:5" ht="15" customHeight="1">
      <c r="A13" s="64">
        <v>650</v>
      </c>
      <c r="B13" s="29">
        <v>200</v>
      </c>
      <c r="C13" s="29">
        <v>200</v>
      </c>
      <c r="D13" s="29"/>
      <c r="E13" s="31"/>
    </row>
    <row r="14" spans="1:7" ht="15" customHeight="1">
      <c r="A14" s="64">
        <v>440</v>
      </c>
      <c r="B14" s="29">
        <v>200</v>
      </c>
      <c r="C14" s="29">
        <v>600</v>
      </c>
      <c r="D14" s="29">
        <v>36</v>
      </c>
      <c r="E14" s="31"/>
      <c r="F14" t="s">
        <v>42</v>
      </c>
      <c r="G14" t="s">
        <v>43</v>
      </c>
    </row>
    <row r="15" spans="1:5" ht="15" customHeight="1">
      <c r="A15" s="64"/>
      <c r="B15" s="29"/>
      <c r="C15" s="29"/>
      <c r="D15" s="29"/>
      <c r="E15" s="31"/>
    </row>
    <row r="16" spans="1:5" ht="15" customHeight="1">
      <c r="A16" s="64">
        <f>SUM(A3:A15)</f>
        <v>1960</v>
      </c>
      <c r="B16" s="29">
        <f>SUM(B3:B15)</f>
        <v>838.49</v>
      </c>
      <c r="C16" s="29">
        <f>SUM(C3:C15)</f>
        <v>2240.16</v>
      </c>
      <c r="D16" s="29">
        <f>SUM(D3:D14)</f>
        <v>152.9</v>
      </c>
      <c r="E16" s="31">
        <f>SUM(A16:D16)+E14</f>
        <v>5191.549999999999</v>
      </c>
    </row>
    <row r="17" spans="1:5" ht="15" customHeight="1">
      <c r="A17" s="64"/>
      <c r="B17" s="29"/>
      <c r="C17" s="29"/>
      <c r="D17" s="29"/>
      <c r="E17" s="31"/>
    </row>
    <row r="18" spans="1:5" ht="15" customHeight="1">
      <c r="A18" s="64"/>
      <c r="B18" s="29"/>
      <c r="C18" s="29"/>
      <c r="D18" s="29"/>
      <c r="E18" s="31"/>
    </row>
    <row r="19" spans="1:7" ht="15" customHeight="1">
      <c r="A19" s="64"/>
      <c r="B19" s="29"/>
      <c r="C19" s="29"/>
      <c r="D19" s="29"/>
      <c r="E19" s="31"/>
      <c r="G19" s="3"/>
    </row>
    <row r="20" spans="1:5" ht="15" customHeight="1">
      <c r="A20" s="64"/>
      <c r="B20" s="29"/>
      <c r="C20" s="29"/>
      <c r="D20" s="29"/>
      <c r="E20" s="51"/>
    </row>
    <row r="21" spans="1:5" ht="15" customHeight="1">
      <c r="A21" s="65"/>
      <c r="B21" s="65"/>
      <c r="C21" s="65"/>
      <c r="D21" s="65"/>
      <c r="E21" s="65"/>
    </row>
    <row r="22" spans="1:6" ht="15" customHeight="1">
      <c r="A22" s="66"/>
      <c r="B22" s="67"/>
      <c r="C22" s="72"/>
      <c r="D22" s="10"/>
      <c r="E22" s="10"/>
      <c r="F22" s="3"/>
    </row>
    <row r="23" spans="1:5" ht="15" customHeight="1">
      <c r="A23" s="68" t="s">
        <v>39</v>
      </c>
      <c r="B23" s="50"/>
      <c r="C23" s="72"/>
      <c r="D23" s="106"/>
      <c r="E23" s="10"/>
    </row>
    <row r="24" spans="1:5" ht="15" customHeight="1">
      <c r="A24" s="68" t="s">
        <v>41</v>
      </c>
      <c r="B24" s="69">
        <v>79</v>
      </c>
      <c r="C24" s="72"/>
      <c r="D24" s="10"/>
      <c r="E24" s="10"/>
    </row>
    <row r="25" spans="1:5" ht="15" customHeight="1">
      <c r="A25" s="68" t="s">
        <v>40</v>
      </c>
      <c r="B25" s="69">
        <v>42</v>
      </c>
      <c r="C25" s="72"/>
      <c r="D25" s="10"/>
      <c r="E25" s="10"/>
    </row>
    <row r="26" spans="1:5" ht="15" customHeight="1">
      <c r="A26" s="68"/>
      <c r="B26" s="50"/>
      <c r="C26" s="72"/>
      <c r="D26" s="10"/>
      <c r="E26" s="10"/>
    </row>
    <row r="27" spans="1:5" ht="15" customHeight="1">
      <c r="A27" s="70"/>
      <c r="B27" s="71">
        <f>SUM(B24:B26)</f>
        <v>121</v>
      </c>
      <c r="C27" s="72"/>
      <c r="D27" s="10"/>
      <c r="E27" s="10"/>
    </row>
  </sheetData>
  <sheetProtection/>
  <mergeCells count="1">
    <mergeCell ref="A1:E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Header>&amp;L&amp;"Arial,Gras"CONSOMM'ACTEURS
Gennevilliers&amp;R&amp;D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44"/>
  <sheetViews>
    <sheetView zoomScalePageLayoutView="0" workbookViewId="0" topLeftCell="A3">
      <selection activeCell="E6" sqref="E6"/>
    </sheetView>
  </sheetViews>
  <sheetFormatPr defaultColWidth="11.421875" defaultRowHeight="12.75"/>
  <cols>
    <col min="1" max="1" width="9.00390625" style="2" customWidth="1"/>
    <col min="2" max="2" width="29.7109375" style="0" customWidth="1"/>
    <col min="3" max="3" width="16.421875" style="3" customWidth="1"/>
    <col min="4" max="4" width="14.421875" style="3" customWidth="1"/>
    <col min="5" max="5" width="12.8515625" style="3" customWidth="1"/>
  </cols>
  <sheetData>
    <row r="1" ht="15" customHeight="1" thickBot="1"/>
    <row r="2" spans="1:5" ht="15" customHeight="1">
      <c r="A2" s="149" t="s">
        <v>2</v>
      </c>
      <c r="B2" s="150"/>
      <c r="C2" s="150"/>
      <c r="D2" s="150"/>
      <c r="E2" s="151"/>
    </row>
    <row r="3" spans="1:5" ht="15" customHeight="1">
      <c r="A3" s="57" t="s">
        <v>17</v>
      </c>
      <c r="B3" s="58" t="s">
        <v>10</v>
      </c>
      <c r="C3" s="59" t="s">
        <v>6</v>
      </c>
      <c r="D3" s="59" t="s">
        <v>5</v>
      </c>
      <c r="E3" s="60" t="s">
        <v>11</v>
      </c>
    </row>
    <row r="4" spans="1:5" ht="15" customHeight="1">
      <c r="A4" s="38"/>
      <c r="B4" s="39"/>
      <c r="C4" s="40"/>
      <c r="D4" s="40"/>
      <c r="E4" s="41"/>
    </row>
    <row r="5" spans="1:5" ht="15" customHeight="1">
      <c r="A5" s="56"/>
      <c r="B5" s="42" t="s">
        <v>30</v>
      </c>
      <c r="C5" s="29"/>
      <c r="D5" s="29"/>
      <c r="E5" s="51">
        <v>24.8</v>
      </c>
    </row>
    <row r="6" spans="1:8" ht="15" customHeight="1">
      <c r="A6" s="56" t="s">
        <v>48</v>
      </c>
      <c r="B6" s="42" t="s">
        <v>44</v>
      </c>
      <c r="C6" s="29">
        <v>48.9</v>
      </c>
      <c r="D6" s="29"/>
      <c r="E6" s="31">
        <f>E5+C6-D6</f>
        <v>73.7</v>
      </c>
      <c r="G6" t="s">
        <v>61</v>
      </c>
      <c r="H6" s="3">
        <f>D8</f>
        <v>6.2</v>
      </c>
    </row>
    <row r="7" spans="1:8" ht="15" customHeight="1">
      <c r="A7" s="56">
        <v>42741</v>
      </c>
      <c r="B7" s="42" t="s">
        <v>45</v>
      </c>
      <c r="C7" s="29"/>
      <c r="D7" s="96">
        <v>27</v>
      </c>
      <c r="E7" s="31">
        <f aca="true" t="shared" si="0" ref="E7:E23">E6+C7-D7</f>
        <v>46.7</v>
      </c>
      <c r="G7" t="s">
        <v>62</v>
      </c>
      <c r="H7">
        <f>27+10</f>
        <v>37</v>
      </c>
    </row>
    <row r="8" spans="1:5" ht="15" customHeight="1">
      <c r="A8" s="56"/>
      <c r="B8" s="42" t="s">
        <v>46</v>
      </c>
      <c r="C8" s="29"/>
      <c r="D8" s="29">
        <v>6.2</v>
      </c>
      <c r="E8" s="31">
        <f t="shared" si="0"/>
        <v>40.5</v>
      </c>
    </row>
    <row r="9" spans="1:5" ht="15" customHeight="1">
      <c r="A9" s="56" t="s">
        <v>47</v>
      </c>
      <c r="B9" s="42" t="s">
        <v>44</v>
      </c>
      <c r="C9" s="29">
        <v>70</v>
      </c>
      <c r="D9" s="29"/>
      <c r="E9" s="31">
        <f t="shared" si="0"/>
        <v>110.5</v>
      </c>
    </row>
    <row r="10" spans="1:5" ht="15" customHeight="1">
      <c r="A10" s="56" t="s">
        <v>49</v>
      </c>
      <c r="B10" s="42" t="s">
        <v>44</v>
      </c>
      <c r="C10" s="29">
        <v>8</v>
      </c>
      <c r="D10" s="29"/>
      <c r="E10" s="31">
        <f t="shared" si="0"/>
        <v>118.5</v>
      </c>
    </row>
    <row r="11" spans="1:5" ht="15" customHeight="1">
      <c r="A11" s="56" t="s">
        <v>49</v>
      </c>
      <c r="B11" s="42" t="s">
        <v>44</v>
      </c>
      <c r="C11" s="29">
        <v>272.5</v>
      </c>
      <c r="D11" s="29"/>
      <c r="E11" s="31">
        <f t="shared" si="0"/>
        <v>391</v>
      </c>
    </row>
    <row r="12" spans="1:5" ht="15" customHeight="1">
      <c r="A12" s="56" t="s">
        <v>50</v>
      </c>
      <c r="B12" s="42" t="s">
        <v>44</v>
      </c>
      <c r="C12" s="29">
        <v>620</v>
      </c>
      <c r="D12" s="29"/>
      <c r="E12" s="31">
        <f t="shared" si="0"/>
        <v>1011</v>
      </c>
    </row>
    <row r="13" spans="1:5" ht="15" customHeight="1">
      <c r="A13" s="56">
        <v>42867</v>
      </c>
      <c r="B13" s="42" t="s">
        <v>53</v>
      </c>
      <c r="C13" s="29"/>
      <c r="D13" s="29">
        <v>620</v>
      </c>
      <c r="E13" s="31">
        <f t="shared" si="0"/>
        <v>391</v>
      </c>
    </row>
    <row r="14" spans="1:5" ht="15" customHeight="1">
      <c r="A14" s="56">
        <v>42867</v>
      </c>
      <c r="B14" s="42" t="s">
        <v>53</v>
      </c>
      <c r="C14" s="29"/>
      <c r="D14" s="29">
        <v>78</v>
      </c>
      <c r="E14" s="31">
        <f t="shared" si="0"/>
        <v>313</v>
      </c>
    </row>
    <row r="15" spans="1:5" ht="15" customHeight="1">
      <c r="A15" s="56"/>
      <c r="B15" s="42"/>
      <c r="C15" s="29"/>
      <c r="D15" s="29"/>
      <c r="E15" s="31">
        <f t="shared" si="0"/>
        <v>313</v>
      </c>
    </row>
    <row r="16" spans="1:5" ht="15" customHeight="1">
      <c r="A16" s="56" t="s">
        <v>51</v>
      </c>
      <c r="B16" s="42" t="s">
        <v>44</v>
      </c>
      <c r="C16" s="29">
        <v>306</v>
      </c>
      <c r="D16" s="29"/>
      <c r="E16" s="31">
        <f t="shared" si="0"/>
        <v>619</v>
      </c>
    </row>
    <row r="17" spans="1:5" ht="15" customHeight="1">
      <c r="A17" s="56">
        <v>43020</v>
      </c>
      <c r="B17" s="42" t="s">
        <v>52</v>
      </c>
      <c r="C17" s="29"/>
      <c r="D17" s="29">
        <v>300</v>
      </c>
      <c r="E17" s="31">
        <f t="shared" si="0"/>
        <v>319</v>
      </c>
    </row>
    <row r="18" spans="1:5" ht="15" customHeight="1">
      <c r="A18" s="56" t="s">
        <v>54</v>
      </c>
      <c r="B18" s="42" t="s">
        <v>44</v>
      </c>
      <c r="C18" s="29">
        <v>147.8</v>
      </c>
      <c r="D18" s="29"/>
      <c r="E18" s="31">
        <f t="shared" si="0"/>
        <v>466.8</v>
      </c>
    </row>
    <row r="19" spans="1:5" ht="15" customHeight="1">
      <c r="A19" s="56">
        <v>43029</v>
      </c>
      <c r="B19" s="42" t="s">
        <v>53</v>
      </c>
      <c r="C19" s="29"/>
      <c r="D19" s="29">
        <v>120</v>
      </c>
      <c r="E19" s="31">
        <f t="shared" si="0"/>
        <v>346.8</v>
      </c>
    </row>
    <row r="20" spans="1:7" ht="15" customHeight="1">
      <c r="A20" s="56" t="s">
        <v>55</v>
      </c>
      <c r="B20" s="42" t="s">
        <v>44</v>
      </c>
      <c r="C20" s="29">
        <f>7.2+129.46</f>
        <v>136.66</v>
      </c>
      <c r="D20" s="29"/>
      <c r="E20" s="31">
        <f t="shared" si="0"/>
        <v>483.46000000000004</v>
      </c>
      <c r="G20" s="3"/>
    </row>
    <row r="21" spans="1:5" ht="15" customHeight="1">
      <c r="A21" s="56" t="s">
        <v>55</v>
      </c>
      <c r="B21" s="42" t="s">
        <v>56</v>
      </c>
      <c r="C21" s="29"/>
      <c r="D21" s="96">
        <v>10</v>
      </c>
      <c r="E21" s="31">
        <f t="shared" si="0"/>
        <v>473.46000000000004</v>
      </c>
    </row>
    <row r="22" spans="1:5" ht="15" customHeight="1">
      <c r="A22" s="56">
        <v>43029</v>
      </c>
      <c r="B22" s="42" t="s">
        <v>53</v>
      </c>
      <c r="C22" s="29"/>
      <c r="D22" s="29">
        <v>160</v>
      </c>
      <c r="E22" s="31">
        <f t="shared" si="0"/>
        <v>313.46000000000004</v>
      </c>
    </row>
    <row r="23" spans="1:7" ht="15" customHeight="1">
      <c r="A23" s="56"/>
      <c r="B23" s="42" t="s">
        <v>57</v>
      </c>
      <c r="C23" s="29">
        <v>0.79</v>
      </c>
      <c r="D23" s="29"/>
      <c r="E23" s="51">
        <f t="shared" si="0"/>
        <v>314.25000000000006</v>
      </c>
      <c r="G23">
        <f>620+78+300+120+160</f>
        <v>1278</v>
      </c>
    </row>
    <row r="24" spans="1:5" ht="15" customHeight="1">
      <c r="A24" s="27"/>
      <c r="B24" s="42"/>
      <c r="C24" s="29"/>
      <c r="D24" s="29"/>
      <c r="E24" s="31"/>
    </row>
    <row r="25" spans="1:7" ht="15" customHeight="1">
      <c r="A25" s="27"/>
      <c r="B25" s="42"/>
      <c r="C25" s="29"/>
      <c r="D25" s="29"/>
      <c r="E25" s="31"/>
      <c r="G25">
        <f>4858-620-78-300-120-160</f>
        <v>3580</v>
      </c>
    </row>
    <row r="26" spans="1:5" ht="15" customHeight="1">
      <c r="A26" s="27"/>
      <c r="B26" s="42"/>
      <c r="C26" s="29"/>
      <c r="D26" s="29"/>
      <c r="E26" s="31"/>
    </row>
    <row r="27" spans="1:5" ht="15" customHeight="1">
      <c r="A27" s="27"/>
      <c r="B27" s="42"/>
      <c r="C27" s="29">
        <f>SUM(C4:C23)</f>
        <v>1610.65</v>
      </c>
      <c r="D27" s="29">
        <f>SUM(D4:D25)</f>
        <v>1321.2</v>
      </c>
      <c r="E27" s="31"/>
    </row>
    <row r="28" spans="1:5" ht="15" customHeight="1">
      <c r="A28" s="27"/>
      <c r="B28" s="42"/>
      <c r="C28" s="29"/>
      <c r="D28" s="29"/>
      <c r="E28" s="31"/>
    </row>
    <row r="29" spans="1:5" ht="15" customHeight="1">
      <c r="A29" s="27"/>
      <c r="B29" s="42"/>
      <c r="C29" s="29"/>
      <c r="D29" s="29"/>
      <c r="E29" s="31"/>
    </row>
    <row r="30" spans="1:5" ht="15" customHeight="1">
      <c r="A30" s="27"/>
      <c r="B30" s="42"/>
      <c r="C30" s="29"/>
      <c r="D30" s="29"/>
      <c r="E30" s="31"/>
    </row>
    <row r="31" spans="1:5" ht="15" customHeight="1">
      <c r="A31" s="43"/>
      <c r="B31" s="28"/>
      <c r="C31" s="29"/>
      <c r="D31" s="29"/>
      <c r="E31" s="31"/>
    </row>
    <row r="32" spans="1:5" ht="15" customHeight="1">
      <c r="A32" s="43"/>
      <c r="B32" s="28"/>
      <c r="C32" s="29"/>
      <c r="D32" s="29"/>
      <c r="E32" s="31"/>
    </row>
    <row r="33" spans="1:5" ht="15" customHeight="1">
      <c r="A33" s="43"/>
      <c r="B33" s="28"/>
      <c r="C33" s="29"/>
      <c r="D33" s="29"/>
      <c r="E33" s="31"/>
    </row>
    <row r="34" spans="1:5" ht="15" customHeight="1" thickBot="1">
      <c r="A34" s="5"/>
      <c r="B34" s="6"/>
      <c r="C34" s="7"/>
      <c r="D34" s="7"/>
      <c r="E34" s="8"/>
    </row>
    <row r="35" ht="15" customHeight="1" thickBot="1"/>
    <row r="36" spans="1:7" ht="15" customHeight="1">
      <c r="A36" s="146" t="s">
        <v>3</v>
      </c>
      <c r="B36" s="147"/>
      <c r="C36" s="147"/>
      <c r="D36" s="147"/>
      <c r="E36" s="148"/>
      <c r="G36" s="3"/>
    </row>
    <row r="37" spans="1:5" ht="15" customHeight="1">
      <c r="A37" s="52" t="s">
        <v>4</v>
      </c>
      <c r="B37" s="48" t="s">
        <v>7</v>
      </c>
      <c r="C37" s="49" t="s">
        <v>6</v>
      </c>
      <c r="D37" s="49" t="s">
        <v>5</v>
      </c>
      <c r="E37" s="61" t="s">
        <v>11</v>
      </c>
    </row>
    <row r="38" spans="1:5" ht="15" customHeight="1">
      <c r="A38" s="43"/>
      <c r="B38" s="28"/>
      <c r="C38" s="29"/>
      <c r="D38" s="29"/>
      <c r="E38" s="51">
        <v>314.25</v>
      </c>
    </row>
    <row r="39" spans="1:5" ht="15" customHeight="1">
      <c r="A39" s="43">
        <v>42739</v>
      </c>
      <c r="B39" s="42" t="s">
        <v>8</v>
      </c>
      <c r="C39" s="29"/>
      <c r="D39" s="29">
        <v>44.9</v>
      </c>
      <c r="E39" s="31">
        <f>E38+C39-D39</f>
        <v>269.35</v>
      </c>
    </row>
    <row r="40" spans="1:5" ht="15" customHeight="1">
      <c r="A40" s="43">
        <v>42767</v>
      </c>
      <c r="B40" s="28" t="s">
        <v>9</v>
      </c>
      <c r="C40" s="29"/>
      <c r="D40" s="29">
        <v>100</v>
      </c>
      <c r="E40" s="31">
        <f>E39+C40-D40</f>
        <v>169.35000000000002</v>
      </c>
    </row>
    <row r="41" spans="1:5" ht="15" customHeight="1">
      <c r="A41" s="44" t="s">
        <v>58</v>
      </c>
      <c r="B41" s="45" t="s">
        <v>59</v>
      </c>
      <c r="C41" s="46">
        <f>100+40+5</f>
        <v>145</v>
      </c>
      <c r="D41" s="46"/>
      <c r="E41" s="31">
        <f>E40+C41-D41</f>
        <v>314.35</v>
      </c>
    </row>
    <row r="42" spans="1:5" ht="15" customHeight="1">
      <c r="A42" s="44" t="s">
        <v>58</v>
      </c>
      <c r="B42" s="45" t="s">
        <v>60</v>
      </c>
      <c r="C42" s="46">
        <v>350</v>
      </c>
      <c r="D42" s="46"/>
      <c r="E42" s="31">
        <f>E41+C42-D42</f>
        <v>664.35</v>
      </c>
    </row>
    <row r="43" spans="1:5" ht="15" customHeight="1">
      <c r="A43" s="44"/>
      <c r="B43" s="45"/>
      <c r="C43" s="46"/>
      <c r="D43" s="46"/>
      <c r="E43" s="47"/>
    </row>
    <row r="44" spans="1:5" ht="15" customHeight="1" thickBot="1">
      <c r="A44" s="53"/>
      <c r="B44" s="54"/>
      <c r="C44" s="55"/>
      <c r="D44" s="55"/>
      <c r="E44" s="37"/>
    </row>
  </sheetData>
  <sheetProtection/>
  <mergeCells count="2">
    <mergeCell ref="A36:E36"/>
    <mergeCell ref="A2:E2"/>
  </mergeCells>
  <printOptions/>
  <pageMargins left="0.787401575" right="0.787401575" top="0.984251969" bottom="0.984251969" header="0.4921259845" footer="0.4921259845"/>
  <pageSetup horizontalDpi="300" verticalDpi="300" orientation="portrait" paperSize="9" r:id="rId1"/>
  <headerFooter alignWithMargins="0">
    <oddHeader>&amp;L&amp;"Arial,Gras"CONSOMM'ACTEURS
Gennevilliers&amp;R&amp;D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35">
      <selection activeCell="C56" sqref="C56:C58"/>
    </sheetView>
  </sheetViews>
  <sheetFormatPr defaultColWidth="11.421875" defaultRowHeight="12.75"/>
  <cols>
    <col min="1" max="1" width="11.421875" style="2" customWidth="1"/>
    <col min="2" max="2" width="30.7109375" style="0" customWidth="1"/>
    <col min="3" max="3" width="11.421875" style="3" customWidth="1"/>
    <col min="4" max="4" width="11.421875" style="4" customWidth="1"/>
    <col min="5" max="5" width="11.421875" style="3" customWidth="1"/>
  </cols>
  <sheetData>
    <row r="1" spans="1:5" ht="12.75" customHeight="1">
      <c r="A1" s="152" t="s">
        <v>31</v>
      </c>
      <c r="B1" s="153"/>
      <c r="C1" s="153"/>
      <c r="D1" s="153"/>
      <c r="E1" s="154"/>
    </row>
    <row r="2" spans="1:5" ht="12.75" customHeight="1">
      <c r="A2" s="15" t="s">
        <v>4</v>
      </c>
      <c r="B2" s="16" t="s">
        <v>10</v>
      </c>
      <c r="C2" s="17" t="s">
        <v>5</v>
      </c>
      <c r="D2" s="18" t="s">
        <v>6</v>
      </c>
      <c r="E2" s="19" t="s">
        <v>11</v>
      </c>
    </row>
    <row r="3" spans="1:5" ht="12" customHeight="1">
      <c r="A3" s="15"/>
      <c r="B3" s="16" t="s">
        <v>30</v>
      </c>
      <c r="C3" s="17"/>
      <c r="D3" s="18"/>
      <c r="E3" s="20">
        <v>327.14</v>
      </c>
    </row>
    <row r="4" spans="1:5" ht="12" customHeight="1">
      <c r="A4" s="15">
        <v>42341</v>
      </c>
      <c r="B4" s="21" t="s">
        <v>37</v>
      </c>
      <c r="C4" s="18">
        <v>60</v>
      </c>
      <c r="D4" s="18"/>
      <c r="E4" s="22">
        <f>E3-C4+D4</f>
        <v>267.14</v>
      </c>
    </row>
    <row r="5" spans="1:5" ht="12" customHeight="1">
      <c r="A5" s="15">
        <v>42350</v>
      </c>
      <c r="B5" s="21" t="s">
        <v>18</v>
      </c>
      <c r="C5" s="17"/>
      <c r="D5" s="18">
        <v>1300</v>
      </c>
      <c r="E5" s="22">
        <f aca="true" t="shared" si="0" ref="E5:E10">E4-C5+D5</f>
        <v>1567.1399999999999</v>
      </c>
    </row>
    <row r="6" spans="1:5" ht="12" customHeight="1">
      <c r="A6" s="15">
        <v>42354</v>
      </c>
      <c r="B6" s="21" t="s">
        <v>13</v>
      </c>
      <c r="C6" s="17"/>
      <c r="D6" s="18">
        <v>50</v>
      </c>
      <c r="E6" s="22">
        <f t="shared" si="0"/>
        <v>1617.1399999999999</v>
      </c>
    </row>
    <row r="7" spans="1:5" ht="12" customHeight="1">
      <c r="A7" s="15">
        <v>42354</v>
      </c>
      <c r="B7" s="21" t="s">
        <v>13</v>
      </c>
      <c r="C7" s="17"/>
      <c r="D7" s="18">
        <v>20</v>
      </c>
      <c r="E7" s="22">
        <f t="shared" si="0"/>
        <v>1637.1399999999999</v>
      </c>
    </row>
    <row r="8" spans="1:5" ht="12" customHeight="1">
      <c r="A8" s="15">
        <v>42354</v>
      </c>
      <c r="B8" s="21" t="s">
        <v>13</v>
      </c>
      <c r="C8" s="17"/>
      <c r="D8" s="18">
        <v>87</v>
      </c>
      <c r="E8" s="22">
        <f t="shared" si="0"/>
        <v>1724.1399999999999</v>
      </c>
    </row>
    <row r="9" spans="1:5" ht="12" customHeight="1">
      <c r="A9" s="15">
        <v>42356</v>
      </c>
      <c r="B9" s="21" t="s">
        <v>13</v>
      </c>
      <c r="C9" s="17"/>
      <c r="D9" s="18">
        <v>209</v>
      </c>
      <c r="E9" s="22">
        <f t="shared" si="0"/>
        <v>1933.1399999999999</v>
      </c>
    </row>
    <row r="10" spans="1:5" ht="12" customHeight="1">
      <c r="A10" s="15">
        <v>42356</v>
      </c>
      <c r="B10" s="21" t="s">
        <v>13</v>
      </c>
      <c r="C10" s="17"/>
      <c r="D10" s="18">
        <v>14.2</v>
      </c>
      <c r="E10" s="20">
        <f t="shared" si="0"/>
        <v>1947.34</v>
      </c>
    </row>
    <row r="11" spans="1:5" ht="12" customHeight="1">
      <c r="A11" s="23">
        <v>42370</v>
      </c>
      <c r="B11" s="21"/>
      <c r="C11" s="24"/>
      <c r="D11" s="18"/>
      <c r="E11" s="22">
        <v>1947.34</v>
      </c>
    </row>
    <row r="12" spans="1:5" ht="12" customHeight="1">
      <c r="A12" s="23">
        <v>42373</v>
      </c>
      <c r="B12" s="25" t="s">
        <v>12</v>
      </c>
      <c r="C12" s="24">
        <v>12.5</v>
      </c>
      <c r="D12" s="18"/>
      <c r="E12" s="22">
        <f>E11+D12-C12</f>
        <v>1934.84</v>
      </c>
    </row>
    <row r="13" spans="1:5" ht="12" customHeight="1">
      <c r="A13" s="23">
        <v>42388</v>
      </c>
      <c r="B13" s="25" t="s">
        <v>36</v>
      </c>
      <c r="C13" s="24">
        <v>44.75</v>
      </c>
      <c r="D13" s="18"/>
      <c r="E13" s="22">
        <f aca="true" t="shared" si="1" ref="E13:E45">E12+D13-C13</f>
        <v>1890.09</v>
      </c>
    </row>
    <row r="14" spans="1:5" ht="12" customHeight="1">
      <c r="A14" s="23">
        <v>42756</v>
      </c>
      <c r="B14" s="25" t="s">
        <v>101</v>
      </c>
      <c r="C14" s="24">
        <v>110</v>
      </c>
      <c r="D14" s="18"/>
      <c r="E14" s="22">
        <f t="shared" si="1"/>
        <v>1780.09</v>
      </c>
    </row>
    <row r="15" spans="1:7" ht="12" customHeight="1">
      <c r="A15" s="23">
        <v>42760</v>
      </c>
      <c r="B15" s="25" t="s">
        <v>20</v>
      </c>
      <c r="C15" s="24">
        <v>40.98</v>
      </c>
      <c r="D15" s="18"/>
      <c r="E15" s="22">
        <f t="shared" si="1"/>
        <v>1739.11</v>
      </c>
      <c r="G15" s="3"/>
    </row>
    <row r="16" spans="1:5" ht="12" customHeight="1">
      <c r="A16" s="23">
        <v>42757</v>
      </c>
      <c r="B16" s="25" t="s">
        <v>19</v>
      </c>
      <c r="C16" s="24">
        <v>18.34</v>
      </c>
      <c r="D16" s="18"/>
      <c r="E16" s="20">
        <f t="shared" si="1"/>
        <v>1720.77</v>
      </c>
    </row>
    <row r="17" spans="1:5" ht="12" customHeight="1">
      <c r="A17" s="23">
        <v>42784</v>
      </c>
      <c r="B17" s="25" t="s">
        <v>13</v>
      </c>
      <c r="C17" s="24"/>
      <c r="D17" s="18">
        <v>70</v>
      </c>
      <c r="E17" s="22">
        <f t="shared" si="1"/>
        <v>1790.77</v>
      </c>
    </row>
    <row r="18" spans="1:5" ht="12" customHeight="1">
      <c r="A18" s="23">
        <v>42422</v>
      </c>
      <c r="B18" s="25" t="s">
        <v>21</v>
      </c>
      <c r="C18" s="24">
        <v>668.24</v>
      </c>
      <c r="D18" s="18"/>
      <c r="E18" s="20">
        <f t="shared" si="1"/>
        <v>1122.53</v>
      </c>
    </row>
    <row r="19" spans="1:5" ht="12" customHeight="1">
      <c r="A19" s="23">
        <v>42797</v>
      </c>
      <c r="B19" s="25" t="s">
        <v>22</v>
      </c>
      <c r="C19" s="24">
        <v>394.58</v>
      </c>
      <c r="D19" s="18"/>
      <c r="E19" s="22">
        <f t="shared" si="1"/>
        <v>727.95</v>
      </c>
    </row>
    <row r="20" spans="1:5" ht="12" customHeight="1">
      <c r="A20" s="23">
        <v>42816</v>
      </c>
      <c r="B20" s="25" t="s">
        <v>13</v>
      </c>
      <c r="C20" s="24"/>
      <c r="D20" s="18">
        <v>30</v>
      </c>
      <c r="E20" s="22">
        <f t="shared" si="1"/>
        <v>757.95</v>
      </c>
    </row>
    <row r="21" spans="1:5" ht="12" customHeight="1">
      <c r="A21" s="23">
        <v>42826</v>
      </c>
      <c r="B21" s="25" t="s">
        <v>14</v>
      </c>
      <c r="C21" s="24">
        <v>12.77</v>
      </c>
      <c r="D21" s="18"/>
      <c r="E21" s="22">
        <f t="shared" si="1"/>
        <v>745.1800000000001</v>
      </c>
    </row>
    <row r="22" spans="1:5" ht="12" customHeight="1">
      <c r="A22" s="23">
        <v>42838</v>
      </c>
      <c r="B22" s="25" t="s">
        <v>38</v>
      </c>
      <c r="C22" s="24">
        <v>9.6</v>
      </c>
      <c r="D22" s="18"/>
      <c r="E22" s="20">
        <f t="shared" si="1"/>
        <v>735.58</v>
      </c>
    </row>
    <row r="23" spans="1:5" ht="12" customHeight="1">
      <c r="A23" s="23">
        <v>42867</v>
      </c>
      <c r="B23" s="25" t="s">
        <v>18</v>
      </c>
      <c r="C23" s="24"/>
      <c r="D23" s="18">
        <v>78</v>
      </c>
      <c r="E23" s="22">
        <f t="shared" si="1"/>
        <v>813.58</v>
      </c>
    </row>
    <row r="24" spans="1:5" ht="12" customHeight="1">
      <c r="A24" s="23">
        <v>42502</v>
      </c>
      <c r="B24" s="25" t="s">
        <v>18</v>
      </c>
      <c r="C24" s="24"/>
      <c r="D24" s="18">
        <v>620</v>
      </c>
      <c r="E24" s="22">
        <f t="shared" si="1"/>
        <v>1433.58</v>
      </c>
    </row>
    <row r="25" spans="1:5" ht="12" customHeight="1">
      <c r="A25" s="23">
        <v>42867</v>
      </c>
      <c r="B25" s="25" t="s">
        <v>13</v>
      </c>
      <c r="C25" s="24"/>
      <c r="D25" s="18">
        <v>340</v>
      </c>
      <c r="E25" s="22">
        <f t="shared" si="1"/>
        <v>1773.58</v>
      </c>
    </row>
    <row r="26" spans="1:5" ht="12" customHeight="1">
      <c r="A26" s="23">
        <v>42867</v>
      </c>
      <c r="B26" s="25" t="s">
        <v>13</v>
      </c>
      <c r="C26" s="24"/>
      <c r="D26" s="18">
        <v>462.2</v>
      </c>
      <c r="E26" s="22">
        <f t="shared" si="1"/>
        <v>2235.7799999999997</v>
      </c>
    </row>
    <row r="27" spans="1:5" ht="12" customHeight="1">
      <c r="A27" s="23">
        <v>42875</v>
      </c>
      <c r="B27" s="25" t="s">
        <v>23</v>
      </c>
      <c r="C27" s="24">
        <v>637.17</v>
      </c>
      <c r="D27" s="18"/>
      <c r="E27" s="20">
        <f t="shared" si="1"/>
        <v>1598.6099999999997</v>
      </c>
    </row>
    <row r="28" spans="1:5" ht="12" customHeight="1">
      <c r="A28" s="23">
        <v>42913</v>
      </c>
      <c r="B28" s="25" t="s">
        <v>24</v>
      </c>
      <c r="C28" s="24">
        <v>88.2</v>
      </c>
      <c r="D28" s="18"/>
      <c r="E28" s="22">
        <f aca="true" t="shared" si="2" ref="E28:E43">E27+D28-C28</f>
        <v>1510.4099999999996</v>
      </c>
    </row>
    <row r="29" spans="1:5" ht="12" customHeight="1">
      <c r="A29" s="23">
        <v>42916</v>
      </c>
      <c r="B29" s="25" t="s">
        <v>13</v>
      </c>
      <c r="C29" s="24"/>
      <c r="D29" s="18">
        <v>598.2</v>
      </c>
      <c r="E29" s="20">
        <f t="shared" si="2"/>
        <v>2108.6099999999997</v>
      </c>
    </row>
    <row r="30" spans="1:5" ht="12" customHeight="1">
      <c r="A30" s="23">
        <v>42917</v>
      </c>
      <c r="B30" s="25" t="s">
        <v>14</v>
      </c>
      <c r="C30" s="24">
        <v>12.77</v>
      </c>
      <c r="D30" s="18"/>
      <c r="E30" s="20">
        <f t="shared" si="2"/>
        <v>2095.8399999999997</v>
      </c>
    </row>
    <row r="31" spans="1:7" ht="12" customHeight="1">
      <c r="A31" s="23">
        <v>42957</v>
      </c>
      <c r="B31" s="25" t="s">
        <v>25</v>
      </c>
      <c r="C31" s="24">
        <v>12.4</v>
      </c>
      <c r="D31" s="18"/>
      <c r="E31" s="22">
        <f t="shared" si="2"/>
        <v>2083.4399999999996</v>
      </c>
      <c r="G31" s="3"/>
    </row>
    <row r="32" spans="1:5" ht="12" customHeight="1">
      <c r="A32" s="23">
        <v>42957</v>
      </c>
      <c r="B32" s="25" t="s">
        <v>26</v>
      </c>
      <c r="C32" s="24">
        <v>75.8</v>
      </c>
      <c r="D32" s="18"/>
      <c r="E32" s="20">
        <f t="shared" si="2"/>
        <v>2007.6399999999996</v>
      </c>
    </row>
    <row r="33" spans="1:5" ht="12" customHeight="1">
      <c r="A33" s="23">
        <v>43011</v>
      </c>
      <c r="B33" s="25" t="s">
        <v>14</v>
      </c>
      <c r="C33" s="24">
        <v>12.77</v>
      </c>
      <c r="D33" s="18"/>
      <c r="E33" s="22">
        <f t="shared" si="2"/>
        <v>1994.8699999999997</v>
      </c>
    </row>
    <row r="34" spans="1:5" ht="12" customHeight="1">
      <c r="A34" s="23">
        <v>43020</v>
      </c>
      <c r="B34" s="25" t="s">
        <v>18</v>
      </c>
      <c r="C34" s="24"/>
      <c r="D34" s="18">
        <v>300</v>
      </c>
      <c r="E34" s="22">
        <f t="shared" si="2"/>
        <v>2294.87</v>
      </c>
    </row>
    <row r="35" spans="1:5" ht="12" customHeight="1">
      <c r="A35" s="23">
        <v>43020</v>
      </c>
      <c r="B35" s="25" t="s">
        <v>13</v>
      </c>
      <c r="C35" s="24"/>
      <c r="D35" s="18">
        <v>173.3</v>
      </c>
      <c r="E35" s="22">
        <f t="shared" si="2"/>
        <v>2468.17</v>
      </c>
    </row>
    <row r="36" spans="1:5" ht="12" customHeight="1">
      <c r="A36" s="23">
        <v>43028</v>
      </c>
      <c r="B36" s="25" t="s">
        <v>27</v>
      </c>
      <c r="C36" s="24">
        <v>90.04</v>
      </c>
      <c r="D36" s="18"/>
      <c r="E36" s="22">
        <f t="shared" si="2"/>
        <v>2378.13</v>
      </c>
    </row>
    <row r="37" spans="1:5" ht="12" customHeight="1">
      <c r="A37" s="23">
        <v>43029</v>
      </c>
      <c r="B37" s="25" t="s">
        <v>18</v>
      </c>
      <c r="C37" s="24"/>
      <c r="D37" s="18">
        <v>120</v>
      </c>
      <c r="E37" s="22">
        <f t="shared" si="2"/>
        <v>2498.13</v>
      </c>
    </row>
    <row r="38" spans="1:5" ht="12" customHeight="1">
      <c r="A38" s="23">
        <v>43029</v>
      </c>
      <c r="B38" s="25" t="s">
        <v>13</v>
      </c>
      <c r="C38" s="24"/>
      <c r="D38" s="18">
        <v>143.7</v>
      </c>
      <c r="E38" s="22">
        <f t="shared" si="2"/>
        <v>2641.83</v>
      </c>
    </row>
    <row r="39" spans="1:5" ht="12" customHeight="1">
      <c r="A39" s="23">
        <v>43034</v>
      </c>
      <c r="B39" s="25" t="s">
        <v>33</v>
      </c>
      <c r="C39" s="24">
        <v>1270.73</v>
      </c>
      <c r="D39" s="18"/>
      <c r="E39" s="20">
        <f t="shared" si="2"/>
        <v>1371.1</v>
      </c>
    </row>
    <row r="40" spans="1:5" ht="12" customHeight="1">
      <c r="A40" s="23">
        <v>43048</v>
      </c>
      <c r="B40" s="25" t="s">
        <v>35</v>
      </c>
      <c r="C40" s="24">
        <v>537</v>
      </c>
      <c r="D40" s="18"/>
      <c r="E40" s="22">
        <f t="shared" si="2"/>
        <v>834.0999999999999</v>
      </c>
    </row>
    <row r="41" spans="1:5" ht="12" customHeight="1">
      <c r="A41" s="23">
        <v>43056</v>
      </c>
      <c r="B41" s="25" t="s">
        <v>13</v>
      </c>
      <c r="C41" s="24"/>
      <c r="D41" s="18">
        <v>83.3</v>
      </c>
      <c r="E41" s="22">
        <f t="shared" si="2"/>
        <v>917.3999999999999</v>
      </c>
    </row>
    <row r="42" spans="1:5" ht="12" customHeight="1">
      <c r="A42" s="23">
        <v>43056</v>
      </c>
      <c r="B42" s="25" t="s">
        <v>18</v>
      </c>
      <c r="C42" s="26"/>
      <c r="D42" s="18">
        <v>160</v>
      </c>
      <c r="E42" s="20">
        <f t="shared" si="2"/>
        <v>1077.3999999999999</v>
      </c>
    </row>
    <row r="43" spans="1:5" ht="12" customHeight="1">
      <c r="A43" s="23">
        <v>43097</v>
      </c>
      <c r="B43" s="25" t="s">
        <v>106</v>
      </c>
      <c r="C43" s="26">
        <v>90</v>
      </c>
      <c r="D43" s="18"/>
      <c r="E43" s="22">
        <f t="shared" si="2"/>
        <v>987.3999999999999</v>
      </c>
    </row>
    <row r="44" spans="1:5" ht="12" customHeight="1">
      <c r="A44" s="23">
        <v>43097</v>
      </c>
      <c r="B44" s="25" t="s">
        <v>28</v>
      </c>
      <c r="C44" s="26">
        <v>36</v>
      </c>
      <c r="D44" s="18"/>
      <c r="E44" s="22">
        <f t="shared" si="1"/>
        <v>951.3999999999999</v>
      </c>
    </row>
    <row r="45" spans="1:5" ht="12" customHeight="1">
      <c r="A45" s="23">
        <v>43099</v>
      </c>
      <c r="B45" s="25" t="s">
        <v>29</v>
      </c>
      <c r="C45" s="26">
        <v>48.87</v>
      </c>
      <c r="D45" s="18"/>
      <c r="E45" s="20">
        <f t="shared" si="1"/>
        <v>902.5299999999999</v>
      </c>
    </row>
    <row r="46" spans="1:5" ht="12" customHeight="1">
      <c r="A46" s="27"/>
      <c r="B46" s="28"/>
      <c r="C46" s="29"/>
      <c r="D46" s="30"/>
      <c r="E46" s="31"/>
    </row>
    <row r="47" spans="1:8" ht="12" customHeight="1" thickBot="1">
      <c r="A47" s="101"/>
      <c r="B47" s="54"/>
      <c r="C47" s="55">
        <f>SUM(C4:C45)</f>
        <v>4283.509999999999</v>
      </c>
      <c r="D47" s="102">
        <f>SUM(D5:D45)</f>
        <v>4858.9</v>
      </c>
      <c r="E47" s="37"/>
      <c r="H47" s="3">
        <f>C47+CAISSE!D27</f>
        <v>5604.709999999999</v>
      </c>
    </row>
    <row r="48" spans="1:5" ht="12.75" customHeight="1">
      <c r="A48" s="13"/>
      <c r="B48" s="62"/>
      <c r="C48" s="10"/>
      <c r="D48" s="9"/>
      <c r="E48" s="10"/>
    </row>
    <row r="49" spans="1:7" ht="12" customHeight="1" thickBot="1">
      <c r="A49" s="13"/>
      <c r="B49" s="11"/>
      <c r="C49" s="12"/>
      <c r="D49" s="9"/>
      <c r="E49" s="10"/>
      <c r="F49" s="62"/>
      <c r="G49" s="62"/>
    </row>
    <row r="50" spans="1:7" ht="12" customHeight="1">
      <c r="A50" s="14"/>
      <c r="B50" s="105" t="s">
        <v>89</v>
      </c>
      <c r="C50" s="33"/>
      <c r="D50" s="9"/>
      <c r="E50" s="10"/>
      <c r="F50" s="62"/>
      <c r="G50" s="62"/>
    </row>
    <row r="51" spans="1:7" ht="12" customHeight="1">
      <c r="A51" s="14"/>
      <c r="B51" s="34"/>
      <c r="C51" s="35"/>
      <c r="D51" s="9"/>
      <c r="E51" s="10"/>
      <c r="F51" s="62"/>
      <c r="G51" s="98"/>
    </row>
    <row r="52" spans="1:7" ht="12" customHeight="1">
      <c r="A52" s="14"/>
      <c r="B52" s="34" t="s">
        <v>32</v>
      </c>
      <c r="C52" s="31">
        <v>2333.55</v>
      </c>
      <c r="E52" s="97">
        <f>C47+27+6.2</f>
        <v>4316.709999999999</v>
      </c>
      <c r="F52" s="62"/>
      <c r="G52" s="10"/>
    </row>
    <row r="53" spans="1:8" ht="12" customHeight="1">
      <c r="A53" s="14"/>
      <c r="B53" s="34" t="s">
        <v>34</v>
      </c>
      <c r="C53" s="31">
        <v>1174.17</v>
      </c>
      <c r="F53" s="62"/>
      <c r="G53" s="62" t="s">
        <v>96</v>
      </c>
      <c r="H53" s="3">
        <f>C18+C19+C39</f>
        <v>2333.55</v>
      </c>
    </row>
    <row r="54" spans="1:7" ht="12" customHeight="1">
      <c r="A54" s="14"/>
      <c r="B54" s="34"/>
      <c r="C54" s="35"/>
      <c r="F54" s="62"/>
      <c r="G54" s="10"/>
    </row>
    <row r="55" spans="1:8" ht="12" customHeight="1">
      <c r="A55" s="14"/>
      <c r="B55" s="34" t="s">
        <v>65</v>
      </c>
      <c r="C55" s="31">
        <v>50.81</v>
      </c>
      <c r="F55" s="62"/>
      <c r="G55" s="62" t="s">
        <v>97</v>
      </c>
      <c r="H55" s="3">
        <f>C27+C40</f>
        <v>1174.17</v>
      </c>
    </row>
    <row r="56" spans="1:7" ht="12" customHeight="1">
      <c r="A56" s="14"/>
      <c r="B56" s="34" t="s">
        <v>104</v>
      </c>
      <c r="C56" s="31">
        <v>150</v>
      </c>
      <c r="F56" s="62"/>
      <c r="G56" s="10"/>
    </row>
    <row r="57" spans="1:8" ht="12" customHeight="1">
      <c r="A57" s="14"/>
      <c r="B57" s="34" t="s">
        <v>105</v>
      </c>
      <c r="C57" s="31">
        <f>495.33-150-E58</f>
        <v>192.2</v>
      </c>
      <c r="E57" s="3">
        <f>C4+C43</f>
        <v>150</v>
      </c>
      <c r="F57" s="62"/>
      <c r="G57" s="62" t="s">
        <v>98</v>
      </c>
      <c r="H57" s="3">
        <f>C33+C30+C21+C12</f>
        <v>50.81</v>
      </c>
    </row>
    <row r="58" spans="1:7" ht="12" customHeight="1">
      <c r="A58" s="14"/>
      <c r="B58" s="34" t="s">
        <v>63</v>
      </c>
      <c r="C58" s="35">
        <v>153.13</v>
      </c>
      <c r="E58" s="3">
        <f>C16+C13+C36</f>
        <v>153.13</v>
      </c>
      <c r="F58" s="62"/>
      <c r="G58" s="10"/>
    </row>
    <row r="59" spans="1:8" ht="12" customHeight="1">
      <c r="A59" s="14"/>
      <c r="B59" s="34" t="s">
        <v>64</v>
      </c>
      <c r="C59" s="31">
        <v>126.85</v>
      </c>
      <c r="E59" s="3">
        <f>C32+C31+C28+C22+CAISSE!D8</f>
        <v>192.2</v>
      </c>
      <c r="F59" s="62"/>
      <c r="G59" s="10" t="s">
        <v>99</v>
      </c>
      <c r="H59" s="3">
        <f>C43+C36+C32+C31+C28+C16+C13+C4+CAISSE!D8+C22</f>
        <v>495.33</v>
      </c>
    </row>
    <row r="60" spans="1:7" ht="12" customHeight="1">
      <c r="A60" s="14"/>
      <c r="B60" s="34"/>
      <c r="C60" s="35"/>
      <c r="F60" s="62"/>
      <c r="G60" s="10"/>
    </row>
    <row r="61" spans="2:10" ht="12" customHeight="1" thickBot="1">
      <c r="B61" s="36"/>
      <c r="C61" s="63">
        <f>SUM(C52:C60)</f>
        <v>4180.71</v>
      </c>
      <c r="G61" t="s">
        <v>100</v>
      </c>
      <c r="H61" s="3">
        <f>C45+C15+CAISSE!D7+CAISSE!D21</f>
        <v>126.85</v>
      </c>
      <c r="J61" s="3">
        <f>H61-C59</f>
        <v>0</v>
      </c>
    </row>
    <row r="62" spans="2:3" ht="12" customHeight="1">
      <c r="B62" s="32"/>
      <c r="C62" s="99"/>
    </row>
    <row r="63" spans="2:8" ht="12" customHeight="1">
      <c r="B63" s="34" t="s">
        <v>86</v>
      </c>
      <c r="C63" s="100">
        <v>110</v>
      </c>
      <c r="H63" s="3">
        <f>SUM(H53:H61)</f>
        <v>4180.71</v>
      </c>
    </row>
    <row r="64" spans="2:3" ht="12" customHeight="1">
      <c r="B64" s="34" t="s">
        <v>87</v>
      </c>
      <c r="C64" s="100">
        <v>36</v>
      </c>
    </row>
    <row r="65" spans="2:8" ht="12" customHeight="1" thickBot="1">
      <c r="B65" s="103" t="s">
        <v>88</v>
      </c>
      <c r="C65" s="104">
        <f>SUM(C61:C64)</f>
        <v>4326.71</v>
      </c>
      <c r="D65" s="155"/>
      <c r="E65" s="156"/>
      <c r="F65" s="156"/>
      <c r="H65">
        <v>110</v>
      </c>
    </row>
    <row r="66" ht="12" customHeight="1">
      <c r="H66">
        <v>36</v>
      </c>
    </row>
    <row r="67" ht="12.75">
      <c r="H67" s="3">
        <f>SUM(H63:H66)</f>
        <v>4326.71</v>
      </c>
    </row>
    <row r="68" ht="12.75">
      <c r="E68" s="3">
        <f>C57-E59</f>
        <v>0</v>
      </c>
    </row>
  </sheetData>
  <sheetProtection/>
  <mergeCells count="2">
    <mergeCell ref="A1:E1"/>
    <mergeCell ref="D65:F65"/>
  </mergeCells>
  <printOptions/>
  <pageMargins left="0.787401575" right="0.787401575" top="0.8" bottom="0.5" header="0.34" footer="0.4921259845"/>
  <pageSetup horizontalDpi="300" verticalDpi="300" orientation="portrait" paperSize="9" scale="95" r:id="rId1"/>
  <headerFooter alignWithMargins="0">
    <oddHeader>&amp;L&amp;"Arial,Gras"CONSOMM'ACTEURS
Gennevilliers&amp;R&amp;D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4" sqref="A4"/>
    </sheetView>
  </sheetViews>
  <sheetFormatPr defaultColWidth="11.421875" defaultRowHeight="12.75"/>
  <cols>
    <col min="3" max="3" width="13.8515625" style="0" customWidth="1"/>
    <col min="4" max="4" width="15.00390625" style="0" customWidth="1"/>
    <col min="6" max="6" width="13.421875" style="0" customWidth="1"/>
    <col min="9" max="9" width="13.00390625" style="0" customWidth="1"/>
  </cols>
  <sheetData>
    <row r="1" spans="1:10" ht="15" customHeight="1" thickTop="1">
      <c r="A1" s="160" t="s">
        <v>77</v>
      </c>
      <c r="B1" s="157" t="s">
        <v>66</v>
      </c>
      <c r="C1" s="157"/>
      <c r="D1" s="157"/>
      <c r="E1" s="158"/>
      <c r="F1" s="157" t="s">
        <v>67</v>
      </c>
      <c r="G1" s="157"/>
      <c r="H1" s="157"/>
      <c r="I1" s="157"/>
      <c r="J1" s="159"/>
    </row>
    <row r="2" spans="1:10" ht="18.75" customHeight="1">
      <c r="A2" s="161"/>
      <c r="B2" s="90" t="s">
        <v>68</v>
      </c>
      <c r="C2" s="86" t="s">
        <v>69</v>
      </c>
      <c r="D2" s="86" t="s">
        <v>72</v>
      </c>
      <c r="E2" s="87" t="s">
        <v>70</v>
      </c>
      <c r="F2" s="88" t="s">
        <v>73</v>
      </c>
      <c r="G2" s="86" t="s">
        <v>71</v>
      </c>
      <c r="H2" s="86" t="s">
        <v>74</v>
      </c>
      <c r="I2" s="86" t="s">
        <v>75</v>
      </c>
      <c r="J2" s="89" t="s">
        <v>76</v>
      </c>
    </row>
    <row r="3" spans="1:10" ht="15" customHeight="1">
      <c r="A3" s="94"/>
      <c r="B3" s="91"/>
      <c r="C3" s="73"/>
      <c r="D3" s="73"/>
      <c r="E3" s="74"/>
      <c r="F3" s="75"/>
      <c r="G3" s="73"/>
      <c r="H3" s="73"/>
      <c r="I3" s="73"/>
      <c r="J3" s="76"/>
    </row>
    <row r="4" spans="1:10" ht="15" customHeight="1">
      <c r="A4" s="77"/>
      <c r="B4" s="92"/>
      <c r="C4" s="78"/>
      <c r="D4" s="78"/>
      <c r="E4" s="79"/>
      <c r="F4" s="80"/>
      <c r="G4" s="78"/>
      <c r="H4" s="78"/>
      <c r="I4" s="78"/>
      <c r="J4" s="81"/>
    </row>
    <row r="5" spans="1:10" ht="15" customHeight="1">
      <c r="A5" s="77"/>
      <c r="B5" s="92"/>
      <c r="C5" s="78"/>
      <c r="D5" s="78"/>
      <c r="E5" s="79"/>
      <c r="F5" s="80"/>
      <c r="G5" s="78"/>
      <c r="H5" s="78"/>
      <c r="I5" s="78"/>
      <c r="J5" s="81"/>
    </row>
    <row r="6" spans="1:10" ht="15" customHeight="1">
      <c r="A6" s="77"/>
      <c r="B6" s="92"/>
      <c r="C6" s="78"/>
      <c r="D6" s="78"/>
      <c r="E6" s="79"/>
      <c r="F6" s="80"/>
      <c r="G6" s="78"/>
      <c r="H6" s="78"/>
      <c r="I6" s="78"/>
      <c r="J6" s="81"/>
    </row>
    <row r="7" spans="1:10" ht="15" customHeight="1">
      <c r="A7" s="77"/>
      <c r="B7" s="92"/>
      <c r="C7" s="78"/>
      <c r="D7" s="78"/>
      <c r="E7" s="79"/>
      <c r="F7" s="80"/>
      <c r="G7" s="78"/>
      <c r="H7" s="78"/>
      <c r="I7" s="78"/>
      <c r="J7" s="81"/>
    </row>
    <row r="8" spans="1:10" ht="15" customHeight="1">
      <c r="A8" s="77"/>
      <c r="B8" s="92"/>
      <c r="C8" s="78"/>
      <c r="D8" s="78"/>
      <c r="E8" s="79"/>
      <c r="F8" s="80"/>
      <c r="G8" s="78"/>
      <c r="H8" s="78"/>
      <c r="I8" s="78"/>
      <c r="J8" s="81"/>
    </row>
    <row r="9" spans="1:10" ht="15" customHeight="1">
      <c r="A9" s="77"/>
      <c r="B9" s="92"/>
      <c r="C9" s="78"/>
      <c r="D9" s="78"/>
      <c r="E9" s="79"/>
      <c r="F9" s="80"/>
      <c r="G9" s="78"/>
      <c r="H9" s="78"/>
      <c r="I9" s="78"/>
      <c r="J9" s="81"/>
    </row>
    <row r="10" spans="1:10" ht="15" customHeight="1">
      <c r="A10" s="77"/>
      <c r="B10" s="92"/>
      <c r="C10" s="78"/>
      <c r="D10" s="78"/>
      <c r="E10" s="79"/>
      <c r="F10" s="80"/>
      <c r="G10" s="78"/>
      <c r="H10" s="78"/>
      <c r="I10" s="78"/>
      <c r="J10" s="81"/>
    </row>
    <row r="11" spans="1:10" ht="15" customHeight="1">
      <c r="A11" s="77"/>
      <c r="B11" s="92"/>
      <c r="C11" s="78"/>
      <c r="D11" s="78"/>
      <c r="E11" s="79"/>
      <c r="F11" s="80"/>
      <c r="G11" s="78"/>
      <c r="H11" s="78"/>
      <c r="I11" s="78"/>
      <c r="J11" s="81"/>
    </row>
    <row r="12" spans="1:10" ht="15" customHeight="1">
      <c r="A12" s="77"/>
      <c r="B12" s="92"/>
      <c r="C12" s="78"/>
      <c r="D12" s="78"/>
      <c r="E12" s="79"/>
      <c r="F12" s="80"/>
      <c r="G12" s="78"/>
      <c r="H12" s="78"/>
      <c r="I12" s="78"/>
      <c r="J12" s="81"/>
    </row>
    <row r="13" spans="1:10" ht="15" customHeight="1">
      <c r="A13" s="77"/>
      <c r="B13" s="92"/>
      <c r="C13" s="78"/>
      <c r="D13" s="78"/>
      <c r="E13" s="79"/>
      <c r="F13" s="80"/>
      <c r="G13" s="78"/>
      <c r="H13" s="78"/>
      <c r="I13" s="78"/>
      <c r="J13" s="81"/>
    </row>
    <row r="14" spans="1:10" ht="15" customHeight="1">
      <c r="A14" s="77"/>
      <c r="B14" s="92"/>
      <c r="C14" s="78"/>
      <c r="D14" s="78"/>
      <c r="E14" s="79"/>
      <c r="F14" s="80"/>
      <c r="G14" s="78"/>
      <c r="H14" s="78"/>
      <c r="I14" s="78"/>
      <c r="J14" s="81"/>
    </row>
    <row r="15" spans="1:10" ht="15" customHeight="1">
      <c r="A15" s="77"/>
      <c r="B15" s="92"/>
      <c r="C15" s="78"/>
      <c r="D15" s="78"/>
      <c r="E15" s="79"/>
      <c r="F15" s="80"/>
      <c r="G15" s="78"/>
      <c r="H15" s="78"/>
      <c r="I15" s="78"/>
      <c r="J15" s="81"/>
    </row>
    <row r="16" spans="1:10" ht="15" customHeight="1">
      <c r="A16" s="77"/>
      <c r="B16" s="92"/>
      <c r="C16" s="78"/>
      <c r="D16" s="78"/>
      <c r="E16" s="79"/>
      <c r="F16" s="80"/>
      <c r="G16" s="78"/>
      <c r="H16" s="78"/>
      <c r="I16" s="78"/>
      <c r="J16" s="81"/>
    </row>
    <row r="17" spans="1:10" ht="15" customHeight="1">
      <c r="A17" s="77"/>
      <c r="B17" s="92"/>
      <c r="C17" s="78"/>
      <c r="D17" s="78"/>
      <c r="E17" s="79"/>
      <c r="F17" s="80"/>
      <c r="G17" s="78"/>
      <c r="H17" s="78"/>
      <c r="I17" s="78"/>
      <c r="J17" s="81"/>
    </row>
    <row r="18" spans="1:10" ht="15" customHeight="1">
      <c r="A18" s="77"/>
      <c r="B18" s="92"/>
      <c r="C18" s="78"/>
      <c r="D18" s="78"/>
      <c r="E18" s="79"/>
      <c r="F18" s="80"/>
      <c r="G18" s="78"/>
      <c r="H18" s="78"/>
      <c r="I18" s="78"/>
      <c r="J18" s="81"/>
    </row>
    <row r="19" spans="1:10" ht="15" customHeight="1">
      <c r="A19" s="77"/>
      <c r="B19" s="92"/>
      <c r="C19" s="78"/>
      <c r="D19" s="78"/>
      <c r="E19" s="79"/>
      <c r="F19" s="80"/>
      <c r="G19" s="78"/>
      <c r="H19" s="78"/>
      <c r="I19" s="78"/>
      <c r="J19" s="81"/>
    </row>
    <row r="20" spans="1:10" ht="15" customHeight="1">
      <c r="A20" s="77"/>
      <c r="B20" s="92"/>
      <c r="C20" s="78"/>
      <c r="D20" s="78"/>
      <c r="E20" s="79"/>
      <c r="F20" s="80"/>
      <c r="G20" s="78"/>
      <c r="H20" s="78"/>
      <c r="I20" s="78"/>
      <c r="J20" s="81"/>
    </row>
    <row r="21" spans="1:10" ht="15" customHeight="1">
      <c r="A21" s="77"/>
      <c r="B21" s="92"/>
      <c r="C21" s="78"/>
      <c r="D21" s="78"/>
      <c r="E21" s="79"/>
      <c r="F21" s="80"/>
      <c r="G21" s="78"/>
      <c r="H21" s="78"/>
      <c r="I21" s="78"/>
      <c r="J21" s="81"/>
    </row>
    <row r="22" spans="1:10" ht="15" customHeight="1">
      <c r="A22" s="77"/>
      <c r="B22" s="92"/>
      <c r="C22" s="78"/>
      <c r="D22" s="78"/>
      <c r="E22" s="79"/>
      <c r="F22" s="80"/>
      <c r="G22" s="78"/>
      <c r="H22" s="78"/>
      <c r="I22" s="78"/>
      <c r="J22" s="81"/>
    </row>
    <row r="23" spans="1:10" ht="15" customHeight="1">
      <c r="A23" s="77"/>
      <c r="B23" s="92"/>
      <c r="C23" s="78"/>
      <c r="D23" s="78"/>
      <c r="E23" s="79"/>
      <c r="F23" s="80"/>
      <c r="G23" s="78"/>
      <c r="H23" s="78"/>
      <c r="I23" s="78"/>
      <c r="J23" s="81"/>
    </row>
    <row r="24" spans="1:10" ht="15" customHeight="1">
      <c r="A24" s="77"/>
      <c r="B24" s="92"/>
      <c r="C24" s="78"/>
      <c r="D24" s="78"/>
      <c r="E24" s="79"/>
      <c r="F24" s="80"/>
      <c r="G24" s="78"/>
      <c r="H24" s="78"/>
      <c r="I24" s="78"/>
      <c r="J24" s="81"/>
    </row>
    <row r="25" spans="1:10" ht="15" customHeight="1">
      <c r="A25" s="77"/>
      <c r="B25" s="92"/>
      <c r="C25" s="78"/>
      <c r="D25" s="78"/>
      <c r="E25" s="79"/>
      <c r="F25" s="80"/>
      <c r="G25" s="78"/>
      <c r="H25" s="78"/>
      <c r="I25" s="78"/>
      <c r="J25" s="81"/>
    </row>
    <row r="26" spans="1:10" ht="15" customHeight="1">
      <c r="A26" s="77"/>
      <c r="B26" s="92"/>
      <c r="C26" s="78"/>
      <c r="D26" s="78"/>
      <c r="E26" s="79"/>
      <c r="F26" s="80"/>
      <c r="G26" s="78"/>
      <c r="H26" s="78"/>
      <c r="I26" s="78"/>
      <c r="J26" s="81"/>
    </row>
    <row r="27" spans="1:10" ht="15" customHeight="1">
      <c r="A27" s="77"/>
      <c r="B27" s="92"/>
      <c r="C27" s="78"/>
      <c r="D27" s="78"/>
      <c r="E27" s="79"/>
      <c r="F27" s="80"/>
      <c r="G27" s="78"/>
      <c r="H27" s="78"/>
      <c r="I27" s="78"/>
      <c r="J27" s="81"/>
    </row>
    <row r="28" spans="1:10" ht="15" customHeight="1">
      <c r="A28" s="77"/>
      <c r="B28" s="92"/>
      <c r="C28" s="78"/>
      <c r="D28" s="78"/>
      <c r="E28" s="79"/>
      <c r="F28" s="80"/>
      <c r="G28" s="78"/>
      <c r="H28" s="78"/>
      <c r="I28" s="78"/>
      <c r="J28" s="81"/>
    </row>
    <row r="29" spans="1:10" ht="15" customHeight="1">
      <c r="A29" s="77"/>
      <c r="B29" s="92"/>
      <c r="C29" s="78"/>
      <c r="D29" s="78"/>
      <c r="E29" s="79"/>
      <c r="F29" s="80"/>
      <c r="G29" s="78"/>
      <c r="H29" s="78"/>
      <c r="I29" s="78"/>
      <c r="J29" s="81"/>
    </row>
    <row r="30" spans="1:10" ht="15" customHeight="1">
      <c r="A30" s="77"/>
      <c r="B30" s="92"/>
      <c r="C30" s="78"/>
      <c r="D30" s="78"/>
      <c r="E30" s="79"/>
      <c r="F30" s="80"/>
      <c r="G30" s="78"/>
      <c r="H30" s="78"/>
      <c r="I30" s="78"/>
      <c r="J30" s="81"/>
    </row>
    <row r="31" spans="1:10" ht="15" customHeight="1">
      <c r="A31" s="77"/>
      <c r="B31" s="92"/>
      <c r="C31" s="78"/>
      <c r="D31" s="78"/>
      <c r="E31" s="79"/>
      <c r="F31" s="80"/>
      <c r="G31" s="78"/>
      <c r="H31" s="78"/>
      <c r="I31" s="78"/>
      <c r="J31" s="81"/>
    </row>
    <row r="32" spans="1:10" ht="15" customHeight="1" thickBot="1">
      <c r="A32" s="95"/>
      <c r="B32" s="93"/>
      <c r="C32" s="82"/>
      <c r="D32" s="82"/>
      <c r="E32" s="83"/>
      <c r="F32" s="84"/>
      <c r="G32" s="82"/>
      <c r="H32" s="82"/>
      <c r="I32" s="82"/>
      <c r="J32" s="85"/>
    </row>
    <row r="33" ht="13.5" thickTop="1"/>
  </sheetData>
  <sheetProtection/>
  <mergeCells count="3">
    <mergeCell ref="B1:E1"/>
    <mergeCell ref="F1:J1"/>
    <mergeCell ref="A1:A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dupont</cp:lastModifiedBy>
  <cp:lastPrinted>2017-03-01T11:16:54Z</cp:lastPrinted>
  <dcterms:created xsi:type="dcterms:W3CDTF">1996-10-21T11:03:58Z</dcterms:created>
  <dcterms:modified xsi:type="dcterms:W3CDTF">2017-03-02T20:35:37Z</dcterms:modified>
  <cp:category/>
  <cp:version/>
  <cp:contentType/>
  <cp:contentStatus/>
</cp:coreProperties>
</file>